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0" windowHeight="7670"/>
  </bookViews>
  <sheets>
    <sheet name="IN" sheetId="1" r:id="rId1"/>
    <sheet name="6x40HC" sheetId="2" r:id="rId2"/>
  </sheets>
  <definedNames>
    <definedName name="_xlnm._FilterDatabase" localSheetId="0" hidden="1">IN!$A$1:$P$152</definedName>
    <definedName name="_xlnm._FilterDatabase" localSheetId="1" hidden="1">'6x40HC'!$A$1:$H$381</definedName>
    <definedName name="_xlnm.Print_Area" localSheetId="1">'6x40HC'!$D$1:$F$381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<sst xmlns="http://schemas.openxmlformats.org/spreadsheetml/2006/main" count="3453" uniqueCount="466">
  <si>
    <t>Data IN</t>
  </si>
  <si>
    <t>Data REC</t>
  </si>
  <si>
    <t>Furnizor</t>
  </si>
  <si>
    <t>Item alternativ</t>
  </si>
  <si>
    <t>Cod</t>
  </si>
  <si>
    <t>Denumire</t>
  </si>
  <si>
    <t>Lot/Drum No</t>
  </si>
  <si>
    <t>UM</t>
  </si>
  <si>
    <t>Cantitate avizata</t>
  </si>
  <si>
    <t>Cantitate receptionata(NIR)</t>
  </si>
  <si>
    <t>Diferente</t>
  </si>
  <si>
    <t>Neconformitate</t>
  </si>
  <si>
    <t>Observatii</t>
  </si>
  <si>
    <t>NIR</t>
  </si>
  <si>
    <t>Tip ambalaj</t>
  </si>
  <si>
    <t>IN-Kg ambalaj</t>
  </si>
  <si>
    <t>29.09.2020</t>
  </si>
  <si>
    <t>30.09.2020</t>
  </si>
  <si>
    <t>HASCELIK KABLO SAN. TIC. A.S.</t>
  </si>
  <si>
    <t>PTS1610004</t>
  </si>
  <si>
    <t>OPGW-24B1-(AA/AS 94/48-160,6)</t>
  </si>
  <si>
    <t>fara serie</t>
  </si>
  <si>
    <t>m</t>
  </si>
  <si>
    <t>tambur D17</t>
  </si>
  <si>
    <t>0085</t>
  </si>
  <si>
    <t>lemn</t>
  </si>
  <si>
    <t>24.09.2020</t>
  </si>
  <si>
    <t>25.09.2020</t>
  </si>
  <si>
    <t>UNAL KABLO</t>
  </si>
  <si>
    <t>PTS14816407</t>
  </si>
  <si>
    <t>H07V-K 1x2.5</t>
  </si>
  <si>
    <t>rola</t>
  </si>
  <si>
    <t>1 rola ambalaj deteriorat</t>
  </si>
  <si>
    <t>186 role x 100m</t>
  </si>
  <si>
    <t>0086</t>
  </si>
  <si>
    <t>carton</t>
  </si>
  <si>
    <t>PTS14816409</t>
  </si>
  <si>
    <t>H07V-K 1x6</t>
  </si>
  <si>
    <t>-</t>
  </si>
  <si>
    <t>6 role x 100m</t>
  </si>
  <si>
    <t>PTS14816406</t>
  </si>
  <si>
    <t>H07V-K 1x1.5</t>
  </si>
  <si>
    <t>12 role x 100m</t>
  </si>
  <si>
    <t>PTS14816405</t>
  </si>
  <si>
    <t>H07V-K 1x1</t>
  </si>
  <si>
    <t>5 role x 100m</t>
  </si>
  <si>
    <t>PTS14816410</t>
  </si>
  <si>
    <t>H07V-K 1x10</t>
  </si>
  <si>
    <t>PTS14816408</t>
  </si>
  <si>
    <t>H07V-K 1x4</t>
  </si>
  <si>
    <t>PTS14816411</t>
  </si>
  <si>
    <t>H07V-K 1x16</t>
  </si>
  <si>
    <t>3 role x 100m</t>
  </si>
  <si>
    <t>NYY-J 0,6/1KV 3X50+25</t>
  </si>
  <si>
    <t>PTS14816404</t>
  </si>
  <si>
    <t>CYY-F 0,6/1KV 3X50+25</t>
  </si>
  <si>
    <t>nu are documente de livrare de la furnizor</t>
  </si>
  <si>
    <t>tambur D8</t>
  </si>
  <si>
    <t>21.09.2020</t>
  </si>
  <si>
    <t>28.09.2020</t>
  </si>
  <si>
    <t>CECEC NANJING ELECTRIC</t>
  </si>
  <si>
    <t>HL-12EU</t>
  </si>
  <si>
    <t>PTS211016285</t>
  </si>
  <si>
    <t>Intinzator Reglabil Furca-Ochi 120KN</t>
  </si>
  <si>
    <t>pcs</t>
  </si>
  <si>
    <t>0084</t>
  </si>
  <si>
    <t>ADEC/C-214</t>
  </si>
  <si>
    <t>PTS211016286</t>
  </si>
  <si>
    <t>Papuc Aluminiu pentru Clema de Intindere ADE/C-214</t>
  </si>
  <si>
    <t>YUEQING CROP TRADING</t>
  </si>
  <si>
    <t>JYD-150/25</t>
  </si>
  <si>
    <t>PTS21816362</t>
  </si>
  <si>
    <t>Clema de inadire prin presare ACSR 150/35</t>
  </si>
  <si>
    <t>1 buc incompleta-conectorul interior are diametru mai mare</t>
  </si>
  <si>
    <t>0083</t>
  </si>
  <si>
    <t>JYD-185/30</t>
  </si>
  <si>
    <t>PTS21816363</t>
  </si>
  <si>
    <t>Clema de inadire prin presare ACSR 185/32</t>
  </si>
  <si>
    <t>JYD-240/40</t>
  </si>
  <si>
    <t>PTS21816364</t>
  </si>
  <si>
    <t>Clema de inadire prin presare ACSR 240/40</t>
  </si>
  <si>
    <t>JT-150/25</t>
  </si>
  <si>
    <t>PTS21816365</t>
  </si>
  <si>
    <t>Clema de inadire cu crestaturi ACSR 150/25</t>
  </si>
  <si>
    <t>JT-185/30</t>
  </si>
  <si>
    <t>PTS21816366</t>
  </si>
  <si>
    <t>Clema de inadire cu crestaturi ACSR 185/32</t>
  </si>
  <si>
    <t>JT-240/40</t>
  </si>
  <si>
    <t>PTS21816367</t>
  </si>
  <si>
    <t>Clema de inadire cu crestaturi ACSR 240/40</t>
  </si>
  <si>
    <t>PG660-34</t>
  </si>
  <si>
    <t>PTS21816368</t>
  </si>
  <si>
    <t>Clema de legatura electrica 35-300 mm2</t>
  </si>
  <si>
    <t>14.09.2020</t>
  </si>
  <si>
    <t>15.09.2020</t>
  </si>
  <si>
    <t>JIANGSU TONGGUANG OPTICAL FIBER</t>
  </si>
  <si>
    <t>OPGW(AL-TUBE)-1S 24(M121/R6-119)</t>
  </si>
  <si>
    <t>PTS161016257</t>
  </si>
  <si>
    <t>OPGW 1CT SS/AL 43/77 D14.0</t>
  </si>
  <si>
    <t>tambur D13</t>
  </si>
  <si>
    <t>0087</t>
  </si>
  <si>
    <t>05.10.2020</t>
  </si>
  <si>
    <t>06.10.2020</t>
  </si>
  <si>
    <t>ZHENGLAN CABLE TECHNOLOGY CO</t>
  </si>
  <si>
    <t>ACSR 160/95 mm2</t>
  </si>
  <si>
    <t>PTS16116583</t>
  </si>
  <si>
    <t>Conductor ACSR 160/95 mm2</t>
  </si>
  <si>
    <t>PV200801</t>
  </si>
  <si>
    <t>urme de deteriorare la ambalaj tambur</t>
  </si>
  <si>
    <t>0096</t>
  </si>
  <si>
    <t>PV200802</t>
  </si>
  <si>
    <t>TIANDI OPTICAL FIBER COMMUNICATIONS</t>
  </si>
  <si>
    <t>PTS211016584</t>
  </si>
  <si>
    <t>Set de intindere simplificat ACSR 160/95, de tip armourod</t>
  </si>
  <si>
    <t>24</t>
  </si>
  <si>
    <t>0095</t>
  </si>
  <si>
    <t>PTS133510008</t>
  </si>
  <si>
    <t>Cutie de jonctiune universala Al (cilindrica) cu 48 lipituri</t>
  </si>
  <si>
    <t>20</t>
  </si>
  <si>
    <t>PTS21816585</t>
  </si>
  <si>
    <t>Armorod protectie set intindere OPGW CR: 15-15.5 mm</t>
  </si>
  <si>
    <t>50</t>
  </si>
  <si>
    <t>PTS21816586</t>
  </si>
  <si>
    <t>Armorod intindere set intindere OPGW CR: 15-15.5 mm</t>
  </si>
  <si>
    <t>PTS21816593</t>
  </si>
  <si>
    <t>Rodanta OPGW 100 kN, L: 120 mm</t>
  </si>
  <si>
    <t>PTS21816596</t>
  </si>
  <si>
    <t>Piesa distantare 100 kN, L: 130 mm</t>
  </si>
  <si>
    <t>PTS21816592</t>
  </si>
  <si>
    <t>Clema shackle 100 kN, L: 125 mm</t>
  </si>
  <si>
    <t>100</t>
  </si>
  <si>
    <t>PTS21816556</t>
  </si>
  <si>
    <t>Clema sustinere OPGW CR: 15-15.5 mm</t>
  </si>
  <si>
    <t>15</t>
  </si>
  <si>
    <t>PTS21816557</t>
  </si>
  <si>
    <t>Armorod protectie sustinere OPGW CR: 15-15.5 mm, L1</t>
  </si>
  <si>
    <t>PTS21816558</t>
  </si>
  <si>
    <t>Armorod protectie sustinere OPGW CR: 15-15.5 mm, L2</t>
  </si>
  <si>
    <t>PTS21816572</t>
  </si>
  <si>
    <t>Clema shackle 70 kN, L: 115 mm</t>
  </si>
  <si>
    <t>PTS21816575</t>
  </si>
  <si>
    <t>Ochi dublu rasucit 70 kN, L: 135 mm</t>
  </si>
  <si>
    <t>23.10.2020</t>
  </si>
  <si>
    <t>PTS14816403</t>
  </si>
  <si>
    <t>CYY-F 0,6/1KV 3X35+16</t>
  </si>
  <si>
    <t>WP_2092838</t>
  </si>
  <si>
    <t>transport tamburi pe flansa/suprapusi</t>
  </si>
  <si>
    <t>tambur D11</t>
  </si>
  <si>
    <t>0100</t>
  </si>
  <si>
    <t>PTS14816402</t>
  </si>
  <si>
    <t>CYY-F 3x6</t>
  </si>
  <si>
    <t>WP_2076698</t>
  </si>
  <si>
    <t>WP_2076694</t>
  </si>
  <si>
    <t>WP_2083495</t>
  </si>
  <si>
    <t>WP_2076699</t>
  </si>
  <si>
    <t>WP_2093232</t>
  </si>
  <si>
    <t>WP_2073408</t>
  </si>
  <si>
    <t>WP_2083494</t>
  </si>
  <si>
    <t>WP_2087025</t>
  </si>
  <si>
    <t>WP_2082748</t>
  </si>
  <si>
    <t>WP_2093233</t>
  </si>
  <si>
    <t>WP_2082723</t>
  </si>
  <si>
    <t>WP_2076695</t>
  </si>
  <si>
    <t>WP_2093231</t>
  </si>
  <si>
    <t>WP_2082721</t>
  </si>
  <si>
    <t>WP_2073407</t>
  </si>
  <si>
    <t>WP_2083493</t>
  </si>
  <si>
    <t>WP_2093234</t>
  </si>
  <si>
    <t>WP_2076696</t>
  </si>
  <si>
    <t>WP_2082722</t>
  </si>
  <si>
    <t>WP_2076697</t>
  </si>
  <si>
    <t>27.10.2020</t>
  </si>
  <si>
    <t>DHG TEKNOLOJI SAN.VE TIC.LTD.STI</t>
  </si>
  <si>
    <t>PTS211016266</t>
  </si>
  <si>
    <t>Baliza sferica universala bicolora (alb/portocaliu), 600 mm diam.</t>
  </si>
  <si>
    <t>0101</t>
  </si>
  <si>
    <t>PTS21816509</t>
  </si>
  <si>
    <t>Cauciuc pentru baliza CR: 6-12 mm</t>
  </si>
  <si>
    <t>PTS21816419</t>
  </si>
  <si>
    <t>Cauciuc pentru baliza CR: 12-18 mm</t>
  </si>
  <si>
    <t>PTS21816600</t>
  </si>
  <si>
    <t>Cauciuc pentru baliza CR: 18-24 mm</t>
  </si>
  <si>
    <t>PTS21816510</t>
  </si>
  <si>
    <t>Cauciuc pentru baliza CR: 24-30 mm</t>
  </si>
  <si>
    <t>12.11.2020</t>
  </si>
  <si>
    <t>HAS-10</t>
  </si>
  <si>
    <t>PTS21816645</t>
  </si>
  <si>
    <t>Clema universala legatura electrica si mecanica ACSR 50/8 mm2</t>
  </si>
  <si>
    <t>0104</t>
  </si>
  <si>
    <t>HAS-30</t>
  </si>
  <si>
    <t>PTS21816647</t>
  </si>
  <si>
    <t>Clema universala legatura electrica si mecanica ACSR 95/15 mm2</t>
  </si>
  <si>
    <t>XJ-3</t>
  </si>
  <si>
    <t>PTS21816648</t>
  </si>
  <si>
    <t>Clema de sustinere cu alunecare controlata 16-70 mm2</t>
  </si>
  <si>
    <t>XJ-1</t>
  </si>
  <si>
    <t>PTS21816649</t>
  </si>
  <si>
    <t>Clema de sustinere cu alunecare controlata 95-120 mm2</t>
  </si>
  <si>
    <t>XL-7</t>
  </si>
  <si>
    <t>PTS21816650</t>
  </si>
  <si>
    <t>Clema de intindere rodanta 16-185 mm2, Al</t>
  </si>
  <si>
    <t>SAC-1</t>
  </si>
  <si>
    <t>PTS21816673</t>
  </si>
  <si>
    <t>Clema universala de intindere conductoare monofazate 1x16-95 mm2, 2.5 KN</t>
  </si>
  <si>
    <t>PA-4/25</t>
  </si>
  <si>
    <t>PTS21816665</t>
  </si>
  <si>
    <t>Clema universala de intindere conductoare trifazate 4x16-25 mm2, 2.5 KN</t>
  </si>
  <si>
    <t>SAC-2</t>
  </si>
  <si>
    <t>PTS21816674</t>
  </si>
  <si>
    <t>Clema universala de intindere conductoare trifazate 2x10-25 mm2, 2.5 KN</t>
  </si>
  <si>
    <t>SAC-3</t>
  </si>
  <si>
    <t>PTS21816675</t>
  </si>
  <si>
    <t>PA25S</t>
  </si>
  <si>
    <t>PTS21816713</t>
  </si>
  <si>
    <t>Clema universala de intindere conductoare trifazate 4x10-25 mm2, 3.5 KN</t>
  </si>
  <si>
    <t>PA600</t>
  </si>
  <si>
    <t>PTS21816714</t>
  </si>
  <si>
    <t>Clema universala de intindere conductoare monofazate 1x16-95 mm2, 7.5 KN</t>
  </si>
  <si>
    <t>18.11.2020</t>
  </si>
  <si>
    <t>BIR-ER ELEKTRIK SISTEMLERI YAPIM MUH.SAN VE TIC.LTD.STI</t>
  </si>
  <si>
    <t>CSC-F400</t>
  </si>
  <si>
    <t>PTS21816712</t>
  </si>
  <si>
    <t>Distantier rigid Ø20 - 400mm</t>
  </si>
  <si>
    <t>0102</t>
  </si>
  <si>
    <t>TRAY CANAL A.Ș</t>
  </si>
  <si>
    <t>PTS515815402</t>
  </si>
  <si>
    <t>Piesa Sustinere Jgheab (Perete) (Sudat) 50x133x300x1,5mm HDG</t>
  </si>
  <si>
    <t>0103</t>
  </si>
  <si>
    <t>PTS5151159</t>
  </si>
  <si>
    <t>Jgheab Scara Rezist. Mica 300x50x3000x1,5mm HDG</t>
  </si>
  <si>
    <t>PTS515815403</t>
  </si>
  <si>
    <t>Piesa Sustinere Jgheab (Perete) (Sudat) 50x133x400x1,5mm HDG</t>
  </si>
  <si>
    <t>PTS5158248</t>
  </si>
  <si>
    <t>Jgheab Scara Rezist. Mare 400x50x3000x2mm HDG</t>
  </si>
  <si>
    <t>PTS515816540</t>
  </si>
  <si>
    <t>Piesa Sustinere Jgheab (Perete) (Sudat) 50x133x500x1,5mm HDG</t>
  </si>
  <si>
    <t>PTS5158250</t>
  </si>
  <si>
    <t>Jgheab Scara Rezist. Mare 500x50x3000x2mm HDG</t>
  </si>
  <si>
    <t>23.11.2020</t>
  </si>
  <si>
    <t>UNISTRUT LTD</t>
  </si>
  <si>
    <t>P1000TX3</t>
  </si>
  <si>
    <t>PTS515815616</t>
  </si>
  <si>
    <t>Canal Profil C 41x41x3000x2,5mm PG</t>
  </si>
  <si>
    <t>0108</t>
  </si>
  <si>
    <t>PNP08ZP</t>
  </si>
  <si>
    <t>PTS5151216691</t>
  </si>
  <si>
    <t>Piulita M8 ZP *100*</t>
  </si>
  <si>
    <t>0107</t>
  </si>
  <si>
    <t>P3300TH10X3</t>
  </si>
  <si>
    <t>PTS5151216331</t>
  </si>
  <si>
    <t>Canal Profil C 41x21x3000x2.5mm HDG</t>
  </si>
  <si>
    <t>P1000TH10X3</t>
  </si>
  <si>
    <t>PTS515815631</t>
  </si>
  <si>
    <t>Canal Profil C 41x41x3000x2,5mm HDG</t>
  </si>
  <si>
    <t>PNP10HG</t>
  </si>
  <si>
    <t>PTS5151216696</t>
  </si>
  <si>
    <t>Piulita M10 HG *100*</t>
  </si>
  <si>
    <t>PNP08HG</t>
  </si>
  <si>
    <t>PTS5151216697</t>
  </si>
  <si>
    <t>Piulita M8 HG *100*</t>
  </si>
  <si>
    <t>PNP06HG</t>
  </si>
  <si>
    <t>PTS5151216698</t>
  </si>
  <si>
    <t>Piulita M6 HG *100*</t>
  </si>
  <si>
    <t>P1036</t>
  </si>
  <si>
    <t>PTS5151216699</t>
  </si>
  <si>
    <t>Placa imbinare tip L HG   *20*</t>
  </si>
  <si>
    <t>P1031</t>
  </si>
  <si>
    <t>PTS5151216700</t>
  </si>
  <si>
    <t>Placa imbinare tip T HG *10*</t>
  </si>
  <si>
    <t>P1026</t>
  </si>
  <si>
    <t>PTS5151216701</t>
  </si>
  <si>
    <t>90 Deg Imbinare HG *20*</t>
  </si>
  <si>
    <t>P1325</t>
  </si>
  <si>
    <t>PTS5151216702</t>
  </si>
  <si>
    <t>104X89 90 Deg Imbinare HG *10*</t>
  </si>
  <si>
    <t>P1326</t>
  </si>
  <si>
    <t>PTS5151216703</t>
  </si>
  <si>
    <t>104X41 90 Deg Imbinare HG *20*</t>
  </si>
  <si>
    <t>P1033</t>
  </si>
  <si>
    <t>PTS5151216704</t>
  </si>
  <si>
    <t>3+1 Imbinare 90 Deg cu gaura HG*10*</t>
  </si>
  <si>
    <t>P2072A</t>
  </si>
  <si>
    <t>PTS5151216705</t>
  </si>
  <si>
    <t>4+6Imbinare plata cu gaura tip baza HG *10*</t>
  </si>
  <si>
    <t>P2341L</t>
  </si>
  <si>
    <t>PTS5151216706</t>
  </si>
  <si>
    <t>1+1 Imbinare gaura stanga HG *10*</t>
  </si>
  <si>
    <t>P2341R</t>
  </si>
  <si>
    <t>PTS5151216707</t>
  </si>
  <si>
    <t>1+1Imbinare gaura dreapta HG *10*</t>
  </si>
  <si>
    <t>P1047</t>
  </si>
  <si>
    <t>PTS5151216708</t>
  </si>
  <si>
    <t>Imbinare tip U cu 5 gauri HG *10*</t>
  </si>
  <si>
    <t>P2223</t>
  </si>
  <si>
    <t>PTS5151216666</t>
  </si>
  <si>
    <t>2+2 Imbinare tip aripa HG  *20*</t>
  </si>
  <si>
    <t>0106</t>
  </si>
  <si>
    <t>P1354</t>
  </si>
  <si>
    <t>PTS5151216667</t>
  </si>
  <si>
    <t>Imbinare cu unghi variabil ZP *10*</t>
  </si>
  <si>
    <t>P2108</t>
  </si>
  <si>
    <t>PTS5151216668</t>
  </si>
  <si>
    <t>Imbinare 120 Deg HG*20*</t>
  </si>
  <si>
    <t>P1001-C</t>
  </si>
  <si>
    <t>PTS5151216669</t>
  </si>
  <si>
    <t>CANAL C DUBLU 6M HDG</t>
  </si>
  <si>
    <t>24.11.2020</t>
  </si>
  <si>
    <t>DHG TEKNOLOJI SAN.TIC.LTD.STI</t>
  </si>
  <si>
    <t>MUNDO-CWS</t>
  </si>
  <si>
    <t>livrare partiala</t>
  </si>
  <si>
    <t>0112</t>
  </si>
  <si>
    <t>26.11.2020</t>
  </si>
  <si>
    <t>ENERGOPLAST</t>
  </si>
  <si>
    <t>PTS14816401</t>
  </si>
  <si>
    <t>CYY-F 3x1.5</t>
  </si>
  <si>
    <t>10 role 100m</t>
  </si>
  <si>
    <t>0109</t>
  </si>
  <si>
    <t>1 rola x 100m</t>
  </si>
  <si>
    <t>27.11.2020</t>
  </si>
  <si>
    <t>13box x 36pcs+1box x 32pcs</t>
  </si>
  <si>
    <t>0114</t>
  </si>
  <si>
    <t>PCT13C 95/50 B</t>
  </si>
  <si>
    <t>PTS21816429</t>
  </si>
  <si>
    <t>Clema derivatie perforanta 200 A cabluri izolate AL-CU (main  16-95 mm2 / tap 4-50 mm2)</t>
  </si>
  <si>
    <t>0111</t>
  </si>
  <si>
    <t>PCT13C 95/95 B</t>
  </si>
  <si>
    <t>PTS21816672</t>
  </si>
  <si>
    <t>Clema derivatie perforanta 250 A cabluri izolate AL-CU (main 16-95 mm2 / tap 16-95 mm2)</t>
  </si>
  <si>
    <t>07.12.2020</t>
  </si>
  <si>
    <t>BONOMI(EB REBOSIO S.R.L.)</t>
  </si>
  <si>
    <t>S190629-A180</t>
  </si>
  <si>
    <t>PTS21116581</t>
  </si>
  <si>
    <t>Izolator Compozit Suport 110kV, Linie de fuga 3820 mm, L=1210 mm</t>
  </si>
  <si>
    <t>S190629-A230</t>
  </si>
  <si>
    <t>PTS21116582</t>
  </si>
  <si>
    <t>Izolator Compozit Suport 110kV, Linie de fuga 5000 mm, L=1515 mm</t>
  </si>
  <si>
    <t>PINA5 P1 Ø 34 M20X2.5</t>
  </si>
  <si>
    <t>PTS211016605</t>
  </si>
  <si>
    <t>Izolator Compozit Suport cu cap rotund 20 kV, Linie de fuga 865 mm, L=335 mm</t>
  </si>
  <si>
    <t>PINA5-PC-BM M20</t>
  </si>
  <si>
    <t>PTS211016606</t>
  </si>
  <si>
    <t>Izolator Compozit Suport cu clema cu arc 20kV, Linie de fuga 865 mm, L=330 mm</t>
  </si>
  <si>
    <t>08.12.2020</t>
  </si>
  <si>
    <t>11.12.2020</t>
  </si>
  <si>
    <t>14.12.2020</t>
  </si>
  <si>
    <t>ELLIS PATENTS LTD</t>
  </si>
  <si>
    <t>ES94-118</t>
  </si>
  <si>
    <t>PTS211116724</t>
  </si>
  <si>
    <t>Clema Emperor Cablu Singular 94-118mm</t>
  </si>
  <si>
    <t>0115</t>
  </si>
  <si>
    <t>VC-FN4-BN0</t>
  </si>
  <si>
    <t>PTS211116725</t>
  </si>
  <si>
    <t>Clema Cablu Vari-Cleat TC 80-86mm / SC 143-155mm</t>
  </si>
  <si>
    <t>23.12.2020</t>
  </si>
  <si>
    <t>DALIAN HIVOLT POWER SYSTEM CO</t>
  </si>
  <si>
    <t>FZSW-110/10-1210-3820 [HS027544.2]</t>
  </si>
  <si>
    <t>PTS311816388</t>
  </si>
  <si>
    <t>SPI 110kV 121/382 10kN T001/B001</t>
  </si>
  <si>
    <t>2boxpx12pcs+1boxpx11pcs</t>
  </si>
  <si>
    <t>FZSW-110/10-1515-5000 [HS027545]</t>
  </si>
  <si>
    <t>PTS311816389</t>
  </si>
  <si>
    <t>SPI 110kV 151/500 10kN T001/B001</t>
  </si>
  <si>
    <t>05.01.2020</t>
  </si>
  <si>
    <t>11.01.2021</t>
  </si>
  <si>
    <t>GUILIN TIANDI OPTICAL FIBER COMMUNICATIONS</t>
  </si>
  <si>
    <t>PTS21816546</t>
  </si>
  <si>
    <t>Armorod intindere set intindere OPGW CR: 10-11 mm</t>
  </si>
  <si>
    <t>SDEE GALATI</t>
  </si>
  <si>
    <t>COLET RETUR</t>
  </si>
  <si>
    <t>PTS138816607</t>
  </si>
  <si>
    <t>Drop-Flat LT 12M12 G652D 2SFRP NA SJ HDPE 1kN D7.9x4.5</t>
  </si>
  <si>
    <t>PTS138816610</t>
  </si>
  <si>
    <t>Microcable 24/M6 G.652D SJ HDPE 1kN D5.7</t>
  </si>
  <si>
    <t>PTS138816611</t>
  </si>
  <si>
    <t>Microcable 48/M12 G.652D SJ HDPE 1kN D5.7</t>
  </si>
  <si>
    <t>PTS138816612</t>
  </si>
  <si>
    <t>Microcable 96/M12 G.652D SJ HDPE 1kN D6.5</t>
  </si>
  <si>
    <t>PTS138816613</t>
  </si>
  <si>
    <t>Microcable 144/M24 G.652D SJ HDPE 1kN D7.8</t>
  </si>
  <si>
    <t>eticheta cu descriere gresita</t>
  </si>
  <si>
    <t>PTS138816376</t>
  </si>
  <si>
    <t>OPUG 12/M6 G652D NA SJ MDPE 2.5kN D9</t>
  </si>
  <si>
    <t>PTS138816377</t>
  </si>
  <si>
    <t>OPUG 24/M6 G652D NA SJ MDPE 2.5kN D10</t>
  </si>
  <si>
    <t>PTS138816378</t>
  </si>
  <si>
    <t>OPUG 48/M12 G652D NA SJ MDPE 2.5kN D10</t>
  </si>
  <si>
    <t>PTS138816379</t>
  </si>
  <si>
    <t>OPUG 96/M12 G652D NA SJ MDPE 3.25kN D11.4</t>
  </si>
  <si>
    <t>PTS138816380</t>
  </si>
  <si>
    <t>OPUG 144/M12 G652D NA SJ MDPE 4kN D14</t>
  </si>
  <si>
    <t>PTS138816381</t>
  </si>
  <si>
    <t>OPUG 192/M16 G652D NA SJ MDPE 5kN D15.3</t>
  </si>
  <si>
    <t>PTS138816382</t>
  </si>
  <si>
    <t>OPUG 288/M16 G652D NA SJ MDPE 5kN D15.6</t>
  </si>
  <si>
    <t>PTS138816383</t>
  </si>
  <si>
    <t>OPUG 512/M16 G652D NA SJ MDPE 5kN D19.7</t>
  </si>
  <si>
    <t>26.01.2021</t>
  </si>
  <si>
    <t>27.01.2021</t>
  </si>
  <si>
    <t>WUHAN FIBERHOME INTERNATIONAL TECHNOLGIES</t>
  </si>
  <si>
    <t>PTS138816609</t>
  </si>
  <si>
    <t>ADSS 48/M12 G652D SJ HDPE 2.5kN D10.1</t>
  </si>
  <si>
    <t>PTS138816616</t>
  </si>
  <si>
    <t>MMIP 96/M8 G.657A1 2SFRP SJ LSZH 0.5kN D10.5</t>
  </si>
  <si>
    <t>PTS138816312</t>
  </si>
  <si>
    <t>Microcable 24/M12 G.652D SJ HDPE 0.7kN D5.7</t>
  </si>
  <si>
    <t>PTS138816313</t>
  </si>
  <si>
    <t>Microcable 48/M12 G.652D SJ HDPE 0.7kN D5.7</t>
  </si>
  <si>
    <t>PTS138816314</t>
  </si>
  <si>
    <t>Microcable 96/M12 G.652D SJ HDPE 1kN D6.3</t>
  </si>
  <si>
    <t>PTS138816316</t>
  </si>
  <si>
    <t>MMIP 24/M4 G.657A1 2SFRP SJ LSZH 0.35kN D7</t>
  </si>
  <si>
    <t>PTS138816317</t>
  </si>
  <si>
    <t>MMIP 48/M4 G.657A1 2SFRP SJ LSZH 0.5kN D8</t>
  </si>
  <si>
    <t>PTS138816318</t>
  </si>
  <si>
    <t>PTS138816306</t>
  </si>
  <si>
    <t>Drop-Flat LT 12/M12 G652D 2SFRP NA SJ HDPE 1kN D7.7x3.8</t>
  </si>
  <si>
    <t>28.01.2021</t>
  </si>
  <si>
    <t>PTS138816307</t>
  </si>
  <si>
    <t>ADSS 12/M6 G652D SJ HDPE 2.5kN D10.1</t>
  </si>
  <si>
    <t>PTS138816308</t>
  </si>
  <si>
    <t>ADSS 24/M4 G652D SJ HDPE 2.5kN D10.1</t>
  </si>
  <si>
    <t>PTS138816309</t>
  </si>
  <si>
    <t>PTS138816310</t>
  </si>
  <si>
    <t>ADSS 96/M12 G652D SJ HDPE 3.3kN D12</t>
  </si>
  <si>
    <t>PTS138816311</t>
  </si>
  <si>
    <t>ADSS 144/M12 G652D SJ HDPE 3.8kN D15.5</t>
  </si>
  <si>
    <t>PTS138816315</t>
  </si>
  <si>
    <t>PTS138816615</t>
  </si>
  <si>
    <t>PTS138816614</t>
  </si>
  <si>
    <t>29.01.2021</t>
  </si>
  <si>
    <t>PTS138816608</t>
  </si>
  <si>
    <t>ADSS 24/M6 G652D SJ HDPE 2.5kN D10.1</t>
  </si>
  <si>
    <t>Nr tambur</t>
  </si>
  <si>
    <t>Locatie</t>
  </si>
  <si>
    <t>Tip cablu</t>
  </si>
  <si>
    <t>Cantitate/tambur</t>
  </si>
  <si>
    <t>Tip Tambur</t>
  </si>
  <si>
    <t>GW</t>
  </si>
  <si>
    <t>PlateNo</t>
  </si>
  <si>
    <t>P3</t>
  </si>
  <si>
    <t>D8</t>
  </si>
  <si>
    <t>B130TEA-DB16TEA</t>
  </si>
  <si>
    <t>(ALL)</t>
  </si>
  <si>
    <t>Sum of Cantitate/tambur</t>
  </si>
  <si>
    <t>Sum of Nr tambur</t>
  </si>
  <si>
    <t>PTS0075</t>
  </si>
  <si>
    <t>Dif vs Order</t>
  </si>
  <si>
    <t>Grand Total</t>
  </si>
  <si>
    <t>AG89GNS-AG66GNS</t>
  </si>
  <si>
    <t>P7</t>
  </si>
  <si>
    <t>D10</t>
  </si>
  <si>
    <t>PH40YGB-PH52YGP</t>
  </si>
  <si>
    <t>P4</t>
  </si>
  <si>
    <t>D8.5</t>
  </si>
  <si>
    <t>B186TEA-DB31TEA</t>
  </si>
  <si>
    <t>DB70ASU-DB72ASU</t>
  </si>
  <si>
    <t>D9</t>
  </si>
  <si>
    <t>EXTERIOR</t>
  </si>
  <si>
    <t>D11</t>
  </si>
  <si>
    <t>D16</t>
  </si>
  <si>
    <t>P6</t>
  </si>
  <si>
    <t>D15</t>
  </si>
  <si>
    <t>D12.5</t>
  </si>
  <si>
    <t>B540VLJ-B541VLJ</t>
  </si>
  <si>
    <t>D19</t>
  </si>
  <si>
    <t>D14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</si>
</sst>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rgb="FF000000"/>
      <name val="Calibri"/>
      <charset val="134"/>
      <scheme val="minor"/>
    </font>
    <font>
      <b/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8.25"/>
      <color rgb="FF000000"/>
      <name val="Arial"/>
      <charset val="134"/>
    </font>
    <font>
      <sz val="10"/>
      <color rgb="FFFF0000"/>
      <name val="Calibri"/>
      <charset val="134"/>
      <scheme val="minor"/>
    </font>
    <font>
      <sz val="10"/>
      <name val="Calibri"/>
      <charset val="0"/>
      <scheme val="minor"/>
    </font>
    <font>
      <sz val="10"/>
      <color theme="1"/>
      <name val="Calibri"/>
      <charset val="0"/>
      <scheme val="minor"/>
    </font>
    <font>
      <sz val="10"/>
      <color rgb="FF00000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A2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2" xfId="0" applyFont="1" applyFill="1" applyBorder="1" applyAlignment="1"/>
    <xf numFmtId="3" fontId="1" fillId="2" borderId="2" xfId="0" applyNumberFormat="1" applyFont="1" applyFill="1" applyBorder="1" applyAlignment="1"/>
    <xf numFmtId="0" fontId="1" fillId="2" borderId="3" xfId="0" applyFont="1" applyFill="1" applyBorder="1" applyAlignment="1"/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Border="1"/>
    <xf numFmtId="0" fontId="4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37">
    <dxf>
      <numFmt numFmtId="3" formatCode="#,##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bottom/>
      </border>
    </dxf>
    <dxf>
      <border>
        <bottom/>
      </border>
    </dxf>
    <dxf>
      <border>
        <top/>
      </border>
    </dxf>
    <dxf>
      <border>
        <top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>
      <border>
        <bottom/>
      </border>
    </dxf>
    <dxf>
      <border>
        <top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CA2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Leonard Petrisor\Desktop\Receptie\2021\Ianuarie\JIANGSU TONGGUANG OPTICAL FIBER CABLE-IN ian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204.6839467593" refreshedBy="Leonard Petrisor" recordCount="380">
  <cacheSource type="worksheet">
    <worksheetSource ref="A1:F381" sheet="6x40HC" r:id="rId2"/>
  </cacheSource>
  <cacheFields count="6">
    <cacheField name="Nr tambur" numFmtId="0">
      <sharedItems containsSemiMixedTypes="0" containsString="0" containsNumber="1" containsInteger="1" minValue="0" maxValue="1" count="1">
        <n v="1"/>
      </sharedItems>
    </cacheField>
    <cacheField name="Locatie" numFmtId="0">
      <sharedItems containsBlank="1" count="3">
        <m/>
        <s v="P4"/>
        <s v="EXTERIOR"/>
      </sharedItems>
    </cacheField>
    <cacheField name="Cod" numFmtId="0">
      <sharedItems count="13">
        <s v="PTS138816607"/>
        <s v="PTS138816610"/>
        <s v="PTS138816611"/>
        <s v="PTS138816376"/>
        <s v="PTS138816612"/>
        <s v="PTS138816613"/>
        <s v="PTS138816379"/>
        <s v="PTS138816380"/>
        <s v="PTS138816377"/>
        <s v="PTS138816378"/>
        <s v="PTS138816381"/>
        <s v="PTS138816382"/>
        <s v="PTS138816383"/>
      </sharedItems>
    </cacheField>
    <cacheField name="Tip cablu" numFmtId="0">
      <sharedItems count="13">
        <s v="Drop-Flat LT 12M12 G652D 2SFRP NA SJ HDPE 1kN D7.9x4.5"/>
        <s v="Microcable 24/M6 G.652D SJ HDPE 1kN D5.7"/>
        <s v="Microcable 48/M12 G.652D SJ HDPE 1kN D5.7"/>
        <s v="OPUG 12/M6 G652D NA SJ MDPE 2.5kN D9"/>
        <s v="Microcable 96/M12 G.652D SJ HDPE 1kN D6.5"/>
        <s v="Microcable 144/M24 G.652D SJ HDPE 1kN D7.8"/>
        <s v="OPUG 96/M12 G652D NA SJ MDPE 3.25kN D11.4"/>
        <s v="OPUG 144/M12 G652D NA SJ MDPE 4kN D14"/>
        <s v="OPUG 24/M6 G652D NA SJ MDPE 2.5kN D10"/>
        <s v="OPUG 48/M12 G652D NA SJ MDPE 2.5kN D10"/>
        <s v="OPUG 192/M16 G652D NA SJ MDPE 5kN D15.3"/>
        <s v="OPUG 288/M16 G652D NA SJ MDPE 5kN D15.6"/>
        <s v="OPUG 512/M16 G652D NA SJ MDPE 5kN D19.7"/>
      </sharedItems>
    </cacheField>
    <cacheField name="Cantitate/tambur" numFmtId="3">
      <sharedItems containsSemiMixedTypes="0" containsString="0" containsNumber="1" containsInteger="1" minValue="0" maxValue="4000" count="1">
        <n v="4000"/>
      </sharedItems>
    </cacheField>
    <cacheField name="Tip Tambur" numFmtId="0">
      <sharedItems count="10">
        <s v="D8"/>
        <s v="D8.5"/>
        <s v="D11"/>
        <s v="D9"/>
        <s v="D10"/>
        <s v="D14"/>
        <s v="D16"/>
        <s v="D12.5"/>
        <s v="D15"/>
        <s v="D1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0"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0"/>
    <x v="1"/>
    <x v="1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7"/>
    <x v="7"/>
    <x v="0"/>
    <x v="6"/>
  </r>
  <r>
    <x v="0"/>
    <x v="0"/>
    <x v="7"/>
    <x v="7"/>
    <x v="0"/>
    <x v="6"/>
  </r>
  <r>
    <x v="0"/>
    <x v="0"/>
    <x v="7"/>
    <x v="7"/>
    <x v="0"/>
    <x v="6"/>
  </r>
  <r>
    <x v="0"/>
    <x v="0"/>
    <x v="7"/>
    <x v="7"/>
    <x v="0"/>
    <x v="6"/>
  </r>
  <r>
    <x v="0"/>
    <x v="0"/>
    <x v="7"/>
    <x v="7"/>
    <x v="0"/>
    <x v="6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0"/>
    <x v="0"/>
    <x v="0"/>
    <x v="0"/>
    <x v="0"/>
  </r>
  <r>
    <x v="0"/>
    <x v="0"/>
    <x v="2"/>
    <x v="2"/>
    <x v="0"/>
    <x v="1"/>
  </r>
  <r>
    <x v="0"/>
    <x v="0"/>
    <x v="4"/>
    <x v="4"/>
    <x v="0"/>
    <x v="3"/>
  </r>
  <r>
    <x v="0"/>
    <x v="0"/>
    <x v="5"/>
    <x v="5"/>
    <x v="0"/>
    <x v="4"/>
  </r>
  <r>
    <x v="0"/>
    <x v="0"/>
    <x v="10"/>
    <x v="10"/>
    <x v="0"/>
    <x v="8"/>
  </r>
  <r>
    <x v="0"/>
    <x v="0"/>
    <x v="10"/>
    <x v="10"/>
    <x v="0"/>
    <x v="8"/>
  </r>
  <r>
    <x v="0"/>
    <x v="0"/>
    <x v="10"/>
    <x v="10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2"/>
    <x v="12"/>
    <x v="0"/>
    <x v="9"/>
  </r>
  <r>
    <x v="0"/>
    <x v="0"/>
    <x v="12"/>
    <x v="12"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5" minRefreshableVersion="3" createdVersion="5" useAutoFormatting="1" compact="0" indent="0" outline="1" compactData="0" outlineData="1" showDrill="1" multipleFieldFilters="0">
  <location ref="J5:M32" firstHeaderRow="0" firstDataRow="1" firstDataCol="2" rowPageCount="2" colPageCount="1"/>
  <pivotFields count="6">
    <pivotField dataField="1" compact="0" showAll="0">
      <items count="2">
        <item x="0"/>
        <item t="default"/>
      </items>
    </pivotField>
    <pivotField axis="axisPage" compact="0" showAll="0">
      <items count="4">
        <item x="2"/>
        <item x="1"/>
        <item x="0"/>
        <item t="default"/>
      </items>
    </pivotField>
    <pivotField axis="axisRow" compact="0" multipleItemSelectionAllowed="1" showAll="0">
      <items count="14">
        <item x="3"/>
        <item x="8"/>
        <item x="9"/>
        <item x="6"/>
        <item x="7"/>
        <item x="10"/>
        <item x="11"/>
        <item x="12"/>
        <item x="0"/>
        <item x="1"/>
        <item x="2"/>
        <item x="4"/>
        <item x="5"/>
        <item t="default"/>
      </items>
    </pivotField>
    <pivotField axis="axisRow" compact="0" showAll="0">
      <items count="14">
        <item x="0"/>
        <item x="5"/>
        <item x="1"/>
        <item x="2"/>
        <item x="4"/>
        <item x="3"/>
        <item x="7"/>
        <item x="10"/>
        <item x="8"/>
        <item x="11"/>
        <item x="9"/>
        <item x="12"/>
        <item x="6"/>
        <item t="default"/>
      </items>
    </pivotField>
    <pivotField dataField="1" compact="0" showAll="0">
      <items count="2">
        <item x="0"/>
        <item t="default"/>
      </items>
    </pivotField>
    <pivotField axis="axisPage" compact="0" multipleItemSelectionAllowed="1" showAll="0">
      <items count="11">
        <item x="4"/>
        <item x="2"/>
        <item x="7"/>
        <item x="5"/>
        <item x="8"/>
        <item x="6"/>
        <item x="9"/>
        <item x="0"/>
        <item x="1"/>
        <item x="3"/>
        <item t="default"/>
      </items>
    </pivotField>
  </pivotFields>
  <rowFields count="2">
    <field x="3"/>
    <field x="2"/>
  </rowFields>
  <rowItems count="27">
    <i>
      <x/>
    </i>
    <i r="1">
      <x v="8"/>
    </i>
    <i>
      <x v="1"/>
    </i>
    <i r="1">
      <x v="12"/>
    </i>
    <i>
      <x v="2"/>
    </i>
    <i r="1">
      <x v="9"/>
    </i>
    <i>
      <x v="3"/>
    </i>
    <i r="1">
      <x v="10"/>
    </i>
    <i>
      <x v="4"/>
    </i>
    <i r="1">
      <x v="11"/>
    </i>
    <i>
      <x v="5"/>
    </i>
    <i r="1">
      <x/>
    </i>
    <i>
      <x v="6"/>
    </i>
    <i r="1">
      <x v="4"/>
    </i>
    <i>
      <x v="7"/>
    </i>
    <i r="1">
      <x v="5"/>
    </i>
    <i>
      <x v="8"/>
    </i>
    <i r="1">
      <x v="1"/>
    </i>
    <i>
      <x v="9"/>
    </i>
    <i r="1">
      <x v="6"/>
    </i>
    <i>
      <x v="10"/>
    </i>
    <i r="1">
      <x v="2"/>
    </i>
    <i>
      <x v="11"/>
    </i>
    <i r="1">
      <x v="7"/>
    </i>
    <i>
      <x v="12"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2">
    <pageField fld="5"/>
    <pageField fld="1"/>
  </pageFields>
  <dataFields count="2">
    <dataField name="Sum of Cantitate/tambur" fld="4" baseField="0" baseItem="0"/>
    <dataField name="Sum of Nr tambur" fld="0" baseField="0" baseItem="0"/>
  </dataFields>
  <formats count="137">
    <format dxfId="0">
      <pivotArea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2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3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4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5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6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7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8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9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10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11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12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13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14">
      <pivotArea field="3" type="button" dataOnly="0" labelOnly="1" outline="0" fieldPosition="0"/>
    </format>
    <format dxfId="15">
      <pivotArea dataOnly="0" labelOnly="1" fieldPosition="0">
        <references count="1">
          <reference field="4294967294" count="1">
            <x v="0"/>
          </reference>
        </references>
      </pivotArea>
    </format>
    <format dxfId="16">
      <pivotArea dataOnly="0" labelOnly="1" grandRow="1" fieldPosition="0"/>
    </format>
    <format dxfId="17">
      <pivotArea grandRow="1" collapsedLevelsAreSubtotals="1" fieldPosition="0">
        <references count="1">
          <reference field="4294967294" count="1" selected="0">
            <x v="0"/>
          </reference>
        </references>
      </pivotArea>
    </format>
    <format dxfId="18">
      <pivotArea dataOnly="0" labelOnly="1" fieldPosition="0">
        <references count="1">
          <reference field="3" count="1">
            <x v="0"/>
          </reference>
        </references>
      </pivotArea>
    </format>
    <format dxfId="19">
      <pivotArea dataOnly="0" labelOnly="1" fieldPosition="0">
        <references count="1">
          <reference field="3" count="1">
            <x v="1"/>
          </reference>
        </references>
      </pivotArea>
    </format>
    <format dxfId="20">
      <pivotArea dataOnly="0" labelOnly="1" fieldPosition="0">
        <references count="1">
          <reference field="3" count="1">
            <x v="2"/>
          </reference>
        </references>
      </pivotArea>
    </format>
    <format dxfId="21">
      <pivotArea dataOnly="0" labelOnly="1" fieldPosition="0">
        <references count="1">
          <reference field="3" count="1">
            <x v="3"/>
          </reference>
        </references>
      </pivotArea>
    </format>
    <format dxfId="22">
      <pivotArea dataOnly="0" labelOnly="1" fieldPosition="0">
        <references count="1">
          <reference field="3" count="1">
            <x v="4"/>
          </reference>
        </references>
      </pivotArea>
    </format>
    <format dxfId="23">
      <pivotArea dataOnly="0" labelOnly="1" fieldPosition="0">
        <references count="1">
          <reference field="3" count="1">
            <x v="5"/>
          </reference>
        </references>
      </pivotArea>
    </format>
    <format dxfId="24">
      <pivotArea dataOnly="0" labelOnly="1" fieldPosition="0">
        <references count="1">
          <reference field="3" count="1">
            <x v="6"/>
          </reference>
        </references>
      </pivotArea>
    </format>
    <format dxfId="25">
      <pivotArea dataOnly="0" labelOnly="1" fieldPosition="0">
        <references count="1">
          <reference field="3" count="1">
            <x v="7"/>
          </reference>
        </references>
      </pivotArea>
    </format>
    <format dxfId="26">
      <pivotArea dataOnly="0" labelOnly="1" fieldPosition="0">
        <references count="1">
          <reference field="3" count="1">
            <x v="8"/>
          </reference>
        </references>
      </pivotArea>
    </format>
    <format dxfId="27">
      <pivotArea dataOnly="0" labelOnly="1" fieldPosition="0">
        <references count="1">
          <reference field="3" count="1">
            <x v="9"/>
          </reference>
        </references>
      </pivotArea>
    </format>
    <format dxfId="28">
      <pivotArea dataOnly="0" labelOnly="1" fieldPosition="0">
        <references count="1">
          <reference field="3" count="1">
            <x v="10"/>
          </reference>
        </references>
      </pivotArea>
    </format>
    <format dxfId="29">
      <pivotArea dataOnly="0" labelOnly="1" fieldPosition="0">
        <references count="1">
          <reference field="3" count="1">
            <x v="11"/>
          </reference>
        </references>
      </pivotArea>
    </format>
    <format dxfId="30">
      <pivotArea dataOnly="0" labelOnly="1" fieldPosition="0">
        <references count="1">
          <reference field="3" count="1">
            <x v="12"/>
          </reference>
        </references>
      </pivotArea>
    </format>
    <format dxfId="31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0"/>
          </reference>
        </references>
      </pivotArea>
    </format>
    <format dxfId="32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0"/>
          </reference>
        </references>
      </pivotArea>
    </format>
    <format dxfId="33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0"/>
          </reference>
        </references>
      </pivotArea>
    </format>
    <format dxfId="34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0"/>
          </reference>
        </references>
      </pivotArea>
    </format>
    <format dxfId="35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0"/>
          </reference>
        </references>
      </pivotArea>
    </format>
    <format dxfId="36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0"/>
          </reference>
        </references>
      </pivotArea>
    </format>
    <format dxfId="37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0"/>
          </reference>
        </references>
      </pivotArea>
    </format>
    <format dxfId="38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0"/>
          </reference>
        </references>
      </pivotArea>
    </format>
    <format dxfId="39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0"/>
          </reference>
        </references>
      </pivotArea>
    </format>
    <format dxfId="40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0"/>
          </reference>
        </references>
      </pivotArea>
    </format>
    <format dxfId="41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0"/>
          </reference>
        </references>
      </pivotArea>
    </format>
    <format dxfId="42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0"/>
          </reference>
        </references>
      </pivotArea>
    </format>
    <format dxfId="43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0"/>
          </reference>
        </references>
      </pivotArea>
    </format>
    <format dxfId="44">
      <pivotArea dataOnly="0" labelOnly="1" fieldPosition="0">
        <references count="1">
          <reference field="3" count="1">
            <x v="0"/>
          </reference>
        </references>
      </pivotArea>
    </format>
    <format dxfId="45">
      <pivotArea dataOnly="0" labelOnly="1" fieldPosition="0">
        <references count="1">
          <reference field="3" count="1">
            <x v="1"/>
          </reference>
        </references>
      </pivotArea>
    </format>
    <format dxfId="46">
      <pivotArea dataOnly="0" labelOnly="1" fieldPosition="0">
        <references count="1">
          <reference field="3" count="1">
            <x v="2"/>
          </reference>
        </references>
      </pivotArea>
    </format>
    <format dxfId="47">
      <pivotArea dataOnly="0" labelOnly="1" fieldPosition="0">
        <references count="1">
          <reference field="3" count="1">
            <x v="3"/>
          </reference>
        </references>
      </pivotArea>
    </format>
    <format dxfId="48">
      <pivotArea dataOnly="0" labelOnly="1" fieldPosition="0">
        <references count="1">
          <reference field="3" count="1">
            <x v="4"/>
          </reference>
        </references>
      </pivotArea>
    </format>
    <format dxfId="49">
      <pivotArea dataOnly="0" labelOnly="1" fieldPosition="0">
        <references count="1">
          <reference field="3" count="1">
            <x v="5"/>
          </reference>
        </references>
      </pivotArea>
    </format>
    <format dxfId="50">
      <pivotArea dataOnly="0" labelOnly="1" fieldPosition="0">
        <references count="1">
          <reference field="3" count="1">
            <x v="6"/>
          </reference>
        </references>
      </pivotArea>
    </format>
    <format dxfId="51">
      <pivotArea dataOnly="0" labelOnly="1" fieldPosition="0">
        <references count="1">
          <reference field="3" count="1">
            <x v="7"/>
          </reference>
        </references>
      </pivotArea>
    </format>
    <format dxfId="52">
      <pivotArea dataOnly="0" labelOnly="1" fieldPosition="0">
        <references count="1">
          <reference field="3" count="1">
            <x v="8"/>
          </reference>
        </references>
      </pivotArea>
    </format>
    <format dxfId="53">
      <pivotArea dataOnly="0" labelOnly="1" fieldPosition="0">
        <references count="1">
          <reference field="3" count="1">
            <x v="9"/>
          </reference>
        </references>
      </pivotArea>
    </format>
    <format dxfId="54">
      <pivotArea dataOnly="0" labelOnly="1" fieldPosition="0">
        <references count="1">
          <reference field="3" count="1">
            <x v="10"/>
          </reference>
        </references>
      </pivotArea>
    </format>
    <format dxfId="55">
      <pivotArea dataOnly="0" labelOnly="1" fieldPosition="0">
        <references count="1">
          <reference field="3" count="1">
            <x v="11"/>
          </reference>
        </references>
      </pivotArea>
    </format>
    <format dxfId="56">
      <pivotArea dataOnly="0" labelOnly="1" fieldPosition="0">
        <references count="1">
          <reference field="3" count="1">
            <x v="12"/>
          </reference>
        </references>
      </pivotArea>
    </format>
    <format dxfId="57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0"/>
          </reference>
        </references>
      </pivotArea>
    </format>
    <format dxfId="58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0"/>
          </reference>
        </references>
      </pivotArea>
    </format>
    <format dxfId="59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0"/>
          </reference>
        </references>
      </pivotArea>
    </format>
    <format dxfId="60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0"/>
          </reference>
        </references>
      </pivotArea>
    </format>
    <format dxfId="61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0"/>
          </reference>
        </references>
      </pivotArea>
    </format>
    <format dxfId="62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0"/>
          </reference>
        </references>
      </pivotArea>
    </format>
    <format dxfId="63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0"/>
          </reference>
        </references>
      </pivotArea>
    </format>
    <format dxfId="64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0"/>
          </reference>
        </references>
      </pivotArea>
    </format>
    <format dxfId="65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0"/>
          </reference>
        </references>
      </pivotArea>
    </format>
    <format dxfId="66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0"/>
          </reference>
        </references>
      </pivotArea>
    </format>
    <format dxfId="67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0"/>
          </reference>
        </references>
      </pivotArea>
    </format>
    <format dxfId="68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0"/>
          </reference>
        </references>
      </pivotArea>
    </format>
    <format dxfId="69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0"/>
          </reference>
        </references>
      </pivotArea>
    </format>
    <format dxfId="70">
      <pivotArea dataOnly="0" labelOnly="1" fieldPosition="0">
        <references count="1">
          <reference field="4294967294" count="1">
            <x v="1"/>
          </reference>
        </references>
      </pivotArea>
    </format>
    <format dxfId="71">
      <pivotArea grandRow="1" collapsedLevelsAreSubtotals="1" fieldPosition="0">
        <references count="1">
          <reference field="4294967294" count="1" selected="0">
            <x v="1"/>
          </reference>
        </references>
      </pivotArea>
    </format>
    <format dxfId="72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73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74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75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76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77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78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79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80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81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82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83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84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85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86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87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88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89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90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91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92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93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94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95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96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97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98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0"/>
          </reference>
        </references>
      </pivotArea>
    </format>
    <format dxfId="99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0"/>
          </reference>
        </references>
      </pivotArea>
    </format>
    <format dxfId="100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0"/>
          </reference>
        </references>
      </pivotArea>
    </format>
    <format dxfId="101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0"/>
          </reference>
        </references>
      </pivotArea>
    </format>
    <format dxfId="102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0"/>
          </reference>
        </references>
      </pivotArea>
    </format>
    <format dxfId="103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0"/>
          </reference>
        </references>
      </pivotArea>
    </format>
    <format dxfId="104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0"/>
          </reference>
        </references>
      </pivotArea>
    </format>
    <format dxfId="105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0"/>
          </reference>
        </references>
      </pivotArea>
    </format>
    <format dxfId="106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0"/>
          </reference>
        </references>
      </pivotArea>
    </format>
    <format dxfId="107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0"/>
          </reference>
        </references>
      </pivotArea>
    </format>
    <format dxfId="108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0"/>
          </reference>
        </references>
      </pivotArea>
    </format>
    <format dxfId="109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0"/>
          </reference>
        </references>
      </pivotArea>
    </format>
    <format dxfId="110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0"/>
          </reference>
        </references>
      </pivotArea>
    </format>
    <format dxfId="111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112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113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114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115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116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117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118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119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120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121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122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123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124">
      <pivotArea dataOnly="0" labelOnly="1" fieldPosition="0">
        <references count="1">
          <reference field="3" count="1">
            <x v="0"/>
          </reference>
        </references>
      </pivotArea>
    </format>
    <format dxfId="125">
      <pivotArea dataOnly="0" labelOnly="1" fieldPosition="0">
        <references count="1">
          <reference field="3" count="1">
            <x v="2"/>
          </reference>
        </references>
      </pivotArea>
    </format>
    <format dxfId="126">
      <pivotArea dataOnly="0" labelOnly="1" fieldPosition="0">
        <references count="1">
          <reference field="3" count="1">
            <x v="3"/>
          </reference>
        </references>
      </pivotArea>
    </format>
    <format dxfId="127">
      <pivotArea dataOnly="0" labelOnly="1" fieldPosition="0">
        <references count="1">
          <reference field="3" count="1">
            <x v="5"/>
          </reference>
        </references>
      </pivotArea>
    </format>
    <format dxfId="128">
      <pivotArea dataOnly="0" labelOnly="1" fieldPosition="0">
        <references count="1">
          <reference field="3" count="1">
            <x v="4"/>
          </reference>
        </references>
      </pivotArea>
    </format>
    <format dxfId="129">
      <pivotArea dataOnly="0" labelOnly="1" fieldPosition="0">
        <references count="1">
          <reference field="3" count="1">
            <x v="1"/>
          </reference>
        </references>
      </pivotArea>
    </format>
    <format dxfId="130">
      <pivotArea dataOnly="0" labelOnly="1" fieldPosition="0">
        <references count="1">
          <reference field="3" count="1">
            <x v="12"/>
          </reference>
        </references>
      </pivotArea>
    </format>
    <format dxfId="131">
      <pivotArea dataOnly="0" labelOnly="1" fieldPosition="0">
        <references count="1">
          <reference field="3" count="1">
            <x v="6"/>
          </reference>
        </references>
      </pivotArea>
    </format>
    <format dxfId="132">
      <pivotArea dataOnly="0" labelOnly="1" fieldPosition="0">
        <references count="1">
          <reference field="3" count="1">
            <x v="8"/>
          </reference>
        </references>
      </pivotArea>
    </format>
    <format dxfId="133">
      <pivotArea dataOnly="0" labelOnly="1" fieldPosition="0">
        <references count="1">
          <reference field="3" count="1">
            <x v="7"/>
          </reference>
        </references>
      </pivotArea>
    </format>
    <format dxfId="134">
      <pivotArea dataOnly="0" labelOnly="1" fieldPosition="0">
        <references count="1">
          <reference field="3" count="1">
            <x v="9"/>
          </reference>
        </references>
      </pivotArea>
    </format>
    <format dxfId="135">
      <pivotArea dataOnly="0" labelOnly="1" fieldPosition="0">
        <references count="1">
          <reference field="3" count="1">
            <x v="11"/>
          </reference>
        </references>
      </pivotArea>
    </format>
    <format dxfId="136">
      <pivotArea dataOnly="0" labelOnly="1" fieldPosition="0">
        <references count="1">
          <reference field="3" count="1">
            <x v="10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tabSelected="1" zoomScale="90" zoomScaleNormal="90" workbookViewId="0">
      <pane ySplit="1" topLeftCell="A132" activePane="bottomLeft" state="frozen"/>
      <selection/>
      <selection pane="bottomLeft" activeCell="M165" sqref="M165"/>
    </sheetView>
  </sheetViews>
  <sheetFormatPr defaultColWidth="8.72727272727273" defaultRowHeight="13"/>
  <cols>
    <col min="1" max="2" width="10.7272727272727" style="18" customWidth="1"/>
    <col min="3" max="3" width="36.5636363636364" style="18" customWidth="1"/>
    <col min="4" max="4" width="28.1727272727273" style="19" customWidth="1"/>
    <col min="5" max="5" width="12.5181818181818" style="18" customWidth="1"/>
    <col min="6" max="6" width="58.3727272727273" style="18" customWidth="1"/>
    <col min="7" max="7" width="11.9090909090909" style="18" customWidth="1"/>
    <col min="8" max="8" width="7" style="18" customWidth="1"/>
    <col min="9" max="9" width="16.0909090909091" style="18" customWidth="1"/>
    <col min="10" max="10" width="24.1818181818182" style="18" customWidth="1"/>
    <col min="11" max="11" width="11.9090909090909" style="18" customWidth="1"/>
    <col min="12" max="12" width="45.7545454545455" style="18" customWidth="1"/>
    <col min="13" max="13" width="22.4545454545455" style="18" customWidth="1"/>
    <col min="14" max="15" width="10.6" style="18" customWidth="1"/>
    <col min="16" max="16" width="11.2090909090909" style="18" customWidth="1"/>
    <col min="17" max="16384" width="8.72727272727273" style="18"/>
  </cols>
  <sheetData>
    <row r="1" spans="1:16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38" t="s">
        <v>11</v>
      </c>
      <c r="M1" s="21" t="s">
        <v>12</v>
      </c>
      <c r="N1" s="21" t="s">
        <v>13</v>
      </c>
      <c r="O1" s="21" t="s">
        <v>14</v>
      </c>
      <c r="P1" s="39" t="s">
        <v>15</v>
      </c>
    </row>
    <row r="2" spans="1:16">
      <c r="A2" s="22" t="s">
        <v>16</v>
      </c>
      <c r="B2" s="22" t="s">
        <v>17</v>
      </c>
      <c r="C2" s="23" t="s">
        <v>18</v>
      </c>
      <c r="D2" s="23"/>
      <c r="E2" s="24" t="s">
        <v>19</v>
      </c>
      <c r="F2" s="23" t="s">
        <v>20</v>
      </c>
      <c r="G2" s="22" t="s">
        <v>21</v>
      </c>
      <c r="H2" s="22" t="s">
        <v>22</v>
      </c>
      <c r="I2" s="22">
        <v>5150</v>
      </c>
      <c r="J2" s="22">
        <v>5136</v>
      </c>
      <c r="K2" s="40">
        <f t="shared" ref="K2:K19" si="0">J2-I2</f>
        <v>-14</v>
      </c>
      <c r="L2" s="41"/>
      <c r="M2" s="22" t="s">
        <v>23</v>
      </c>
      <c r="N2" s="42" t="s">
        <v>24</v>
      </c>
      <c r="O2" s="22" t="s">
        <v>25</v>
      </c>
      <c r="P2" s="22"/>
    </row>
    <row r="3" spans="1:16">
      <c r="A3" s="22" t="s">
        <v>26</v>
      </c>
      <c r="B3" s="22" t="s">
        <v>27</v>
      </c>
      <c r="C3" s="23" t="s">
        <v>28</v>
      </c>
      <c r="D3" s="23"/>
      <c r="E3" s="25" t="s">
        <v>29</v>
      </c>
      <c r="F3" s="23" t="s">
        <v>30</v>
      </c>
      <c r="G3" s="22" t="s">
        <v>31</v>
      </c>
      <c r="H3" s="22" t="s">
        <v>22</v>
      </c>
      <c r="I3" s="22">
        <v>18600</v>
      </c>
      <c r="J3" s="22">
        <f>186*100</f>
        <v>18600</v>
      </c>
      <c r="K3" s="43">
        <f t="shared" si="0"/>
        <v>0</v>
      </c>
      <c r="L3" s="41" t="s">
        <v>32</v>
      </c>
      <c r="M3" s="22" t="s">
        <v>33</v>
      </c>
      <c r="N3" s="42" t="s">
        <v>34</v>
      </c>
      <c r="O3" s="22" t="s">
        <v>35</v>
      </c>
      <c r="P3" s="22"/>
    </row>
    <row r="4" spans="1:16">
      <c r="A4" s="22" t="s">
        <v>26</v>
      </c>
      <c r="B4" s="22" t="s">
        <v>27</v>
      </c>
      <c r="C4" s="23" t="s">
        <v>28</v>
      </c>
      <c r="D4" s="23"/>
      <c r="E4" s="25" t="s">
        <v>36</v>
      </c>
      <c r="F4" s="23" t="s">
        <v>37</v>
      </c>
      <c r="G4" s="22" t="s">
        <v>31</v>
      </c>
      <c r="H4" s="22" t="s">
        <v>22</v>
      </c>
      <c r="I4" s="22">
        <v>600</v>
      </c>
      <c r="J4" s="22">
        <v>600</v>
      </c>
      <c r="K4" s="43">
        <f t="shared" si="0"/>
        <v>0</v>
      </c>
      <c r="L4" s="22" t="s">
        <v>38</v>
      </c>
      <c r="M4" s="22" t="s">
        <v>39</v>
      </c>
      <c r="N4" s="42" t="s">
        <v>34</v>
      </c>
      <c r="O4" s="22" t="s">
        <v>35</v>
      </c>
      <c r="P4" s="22"/>
    </row>
    <row r="5" spans="1:16">
      <c r="A5" s="22" t="s">
        <v>26</v>
      </c>
      <c r="B5" s="22" t="s">
        <v>27</v>
      </c>
      <c r="C5" s="23" t="s">
        <v>28</v>
      </c>
      <c r="D5" s="23"/>
      <c r="E5" s="25" t="s">
        <v>40</v>
      </c>
      <c r="F5" s="23" t="s">
        <v>41</v>
      </c>
      <c r="G5" s="22" t="s">
        <v>31</v>
      </c>
      <c r="H5" s="22" t="s">
        <v>22</v>
      </c>
      <c r="I5" s="22">
        <v>1200</v>
      </c>
      <c r="J5" s="22">
        <v>1200</v>
      </c>
      <c r="K5" s="43">
        <f t="shared" si="0"/>
        <v>0</v>
      </c>
      <c r="L5" s="22" t="s">
        <v>38</v>
      </c>
      <c r="M5" s="22" t="s">
        <v>42</v>
      </c>
      <c r="N5" s="42" t="s">
        <v>34</v>
      </c>
      <c r="O5" s="22" t="s">
        <v>35</v>
      </c>
      <c r="P5" s="22"/>
    </row>
    <row r="6" spans="1:16">
      <c r="A6" s="22" t="s">
        <v>26</v>
      </c>
      <c r="B6" s="22" t="s">
        <v>27</v>
      </c>
      <c r="C6" s="23" t="s">
        <v>28</v>
      </c>
      <c r="D6" s="23"/>
      <c r="E6" s="26" t="s">
        <v>43</v>
      </c>
      <c r="F6" s="23" t="s">
        <v>44</v>
      </c>
      <c r="G6" s="22" t="s">
        <v>31</v>
      </c>
      <c r="H6" s="22" t="s">
        <v>22</v>
      </c>
      <c r="I6" s="22">
        <v>500</v>
      </c>
      <c r="J6" s="22">
        <v>500</v>
      </c>
      <c r="K6" s="43">
        <f t="shared" si="0"/>
        <v>0</v>
      </c>
      <c r="L6" s="22" t="s">
        <v>38</v>
      </c>
      <c r="M6" s="22" t="s">
        <v>45</v>
      </c>
      <c r="N6" s="42" t="s">
        <v>34</v>
      </c>
      <c r="O6" s="22" t="s">
        <v>35</v>
      </c>
      <c r="P6" s="22"/>
    </row>
    <row r="7" spans="1:16">
      <c r="A7" s="22" t="s">
        <v>26</v>
      </c>
      <c r="B7" s="22" t="s">
        <v>27</v>
      </c>
      <c r="C7" s="23" t="s">
        <v>28</v>
      </c>
      <c r="D7" s="23"/>
      <c r="E7" s="25" t="s">
        <v>46</v>
      </c>
      <c r="F7" s="23" t="s">
        <v>47</v>
      </c>
      <c r="G7" s="22" t="s">
        <v>31</v>
      </c>
      <c r="H7" s="22" t="s">
        <v>22</v>
      </c>
      <c r="I7" s="22">
        <v>600</v>
      </c>
      <c r="J7" s="22">
        <v>600</v>
      </c>
      <c r="K7" s="43">
        <f t="shared" si="0"/>
        <v>0</v>
      </c>
      <c r="L7" s="22" t="s">
        <v>38</v>
      </c>
      <c r="M7" s="22" t="s">
        <v>39</v>
      </c>
      <c r="N7" s="42" t="s">
        <v>34</v>
      </c>
      <c r="O7" s="22" t="s">
        <v>35</v>
      </c>
      <c r="P7" s="22"/>
    </row>
    <row r="8" spans="1:16">
      <c r="A8" s="22" t="s">
        <v>26</v>
      </c>
      <c r="B8" s="22" t="s">
        <v>27</v>
      </c>
      <c r="C8" s="23" t="s">
        <v>28</v>
      </c>
      <c r="D8" s="23"/>
      <c r="E8" s="27" t="s">
        <v>48</v>
      </c>
      <c r="F8" s="23" t="s">
        <v>49</v>
      </c>
      <c r="G8" s="22" t="s">
        <v>31</v>
      </c>
      <c r="H8" s="22" t="s">
        <v>22</v>
      </c>
      <c r="I8" s="22">
        <v>600</v>
      </c>
      <c r="J8" s="22">
        <v>600</v>
      </c>
      <c r="K8" s="43">
        <f t="shared" si="0"/>
        <v>0</v>
      </c>
      <c r="L8" s="22" t="s">
        <v>38</v>
      </c>
      <c r="M8" s="22" t="s">
        <v>39</v>
      </c>
      <c r="N8" s="42" t="s">
        <v>34</v>
      </c>
      <c r="O8" s="22" t="s">
        <v>35</v>
      </c>
      <c r="P8" s="22"/>
    </row>
    <row r="9" spans="1:16">
      <c r="A9" s="22" t="s">
        <v>26</v>
      </c>
      <c r="B9" s="22" t="s">
        <v>27</v>
      </c>
      <c r="C9" s="23" t="s">
        <v>28</v>
      </c>
      <c r="D9" s="23"/>
      <c r="E9" s="28" t="s">
        <v>50</v>
      </c>
      <c r="F9" s="23" t="s">
        <v>51</v>
      </c>
      <c r="G9" s="22" t="s">
        <v>31</v>
      </c>
      <c r="H9" s="22" t="s">
        <v>22</v>
      </c>
      <c r="I9" s="22">
        <v>400</v>
      </c>
      <c r="J9" s="22">
        <v>300</v>
      </c>
      <c r="K9" s="40">
        <f t="shared" si="0"/>
        <v>-100</v>
      </c>
      <c r="L9" s="44" t="s">
        <v>32</v>
      </c>
      <c r="M9" s="22" t="s">
        <v>52</v>
      </c>
      <c r="N9" s="42" t="s">
        <v>34</v>
      </c>
      <c r="O9" s="22" t="s">
        <v>35</v>
      </c>
      <c r="P9" s="22"/>
    </row>
    <row r="10" spans="1:16">
      <c r="A10" s="22" t="s">
        <v>26</v>
      </c>
      <c r="B10" s="22" t="s">
        <v>27</v>
      </c>
      <c r="C10" s="23" t="s">
        <v>28</v>
      </c>
      <c r="D10" s="29" t="s">
        <v>53</v>
      </c>
      <c r="E10" s="27" t="s">
        <v>54</v>
      </c>
      <c r="F10" s="23" t="s">
        <v>55</v>
      </c>
      <c r="G10" s="22" t="s">
        <v>21</v>
      </c>
      <c r="H10" s="22" t="s">
        <v>22</v>
      </c>
      <c r="I10" s="22">
        <v>100</v>
      </c>
      <c r="J10" s="22">
        <v>100</v>
      </c>
      <c r="K10" s="43">
        <f t="shared" si="0"/>
        <v>0</v>
      </c>
      <c r="L10" s="41" t="s">
        <v>56</v>
      </c>
      <c r="M10" s="22" t="s">
        <v>57</v>
      </c>
      <c r="N10" s="42" t="s">
        <v>34</v>
      </c>
      <c r="O10" s="22" t="s">
        <v>25</v>
      </c>
      <c r="P10" s="22"/>
    </row>
    <row r="11" spans="1:16">
      <c r="A11" s="22" t="s">
        <v>58</v>
      </c>
      <c r="B11" s="22" t="s">
        <v>59</v>
      </c>
      <c r="C11" s="23" t="s">
        <v>60</v>
      </c>
      <c r="D11" s="23" t="s">
        <v>61</v>
      </c>
      <c r="E11" s="27" t="s">
        <v>62</v>
      </c>
      <c r="F11" s="30" t="s">
        <v>63</v>
      </c>
      <c r="G11" s="31" t="s">
        <v>38</v>
      </c>
      <c r="H11" s="31" t="s">
        <v>64</v>
      </c>
      <c r="I11" s="31">
        <v>250</v>
      </c>
      <c r="J11" s="22">
        <f>165+86</f>
        <v>251</v>
      </c>
      <c r="K11" s="40">
        <f t="shared" si="0"/>
        <v>1</v>
      </c>
      <c r="L11" s="41"/>
      <c r="M11" s="22"/>
      <c r="N11" s="42" t="s">
        <v>65</v>
      </c>
      <c r="O11" s="22" t="s">
        <v>25</v>
      </c>
      <c r="P11" s="22"/>
    </row>
    <row r="12" spans="1:16">
      <c r="A12" s="22" t="s">
        <v>58</v>
      </c>
      <c r="B12" s="22" t="s">
        <v>59</v>
      </c>
      <c r="C12" s="23" t="s">
        <v>60</v>
      </c>
      <c r="D12" s="23" t="s">
        <v>66</v>
      </c>
      <c r="E12" s="27" t="s">
        <v>67</v>
      </c>
      <c r="F12" s="30" t="s">
        <v>68</v>
      </c>
      <c r="G12" s="31" t="s">
        <v>38</v>
      </c>
      <c r="H12" s="31" t="s">
        <v>64</v>
      </c>
      <c r="I12" s="31">
        <v>216</v>
      </c>
      <c r="J12" s="22">
        <f>6*33+1*8+12</f>
        <v>218</v>
      </c>
      <c r="K12" s="40">
        <f t="shared" si="0"/>
        <v>2</v>
      </c>
      <c r="L12" s="45"/>
      <c r="M12" s="22"/>
      <c r="N12" s="42" t="s">
        <v>65</v>
      </c>
      <c r="O12" s="22" t="s">
        <v>35</v>
      </c>
      <c r="P12" s="22"/>
    </row>
    <row r="13" spans="1:16">
      <c r="A13" s="22" t="s">
        <v>58</v>
      </c>
      <c r="B13" s="22" t="s">
        <v>16</v>
      </c>
      <c r="C13" s="23" t="s">
        <v>69</v>
      </c>
      <c r="D13" s="23" t="s">
        <v>70</v>
      </c>
      <c r="E13" s="32" t="s">
        <v>71</v>
      </c>
      <c r="F13" s="23" t="s">
        <v>72</v>
      </c>
      <c r="G13" s="31" t="s">
        <v>38</v>
      </c>
      <c r="H13" s="31" t="s">
        <v>64</v>
      </c>
      <c r="I13" s="22">
        <v>24</v>
      </c>
      <c r="J13" s="22">
        <v>24</v>
      </c>
      <c r="K13" s="43">
        <f t="shared" si="0"/>
        <v>0</v>
      </c>
      <c r="L13" s="46" t="s">
        <v>73</v>
      </c>
      <c r="M13" s="22"/>
      <c r="N13" s="42" t="s">
        <v>74</v>
      </c>
      <c r="O13" s="22" t="s">
        <v>35</v>
      </c>
      <c r="P13" s="22"/>
    </row>
    <row r="14" spans="1:16">
      <c r="A14" s="22" t="s">
        <v>58</v>
      </c>
      <c r="B14" s="22" t="s">
        <v>16</v>
      </c>
      <c r="C14" s="23" t="s">
        <v>69</v>
      </c>
      <c r="D14" s="23" t="s">
        <v>75</v>
      </c>
      <c r="E14" s="28" t="s">
        <v>76</v>
      </c>
      <c r="F14" s="23" t="s">
        <v>77</v>
      </c>
      <c r="G14" s="31" t="s">
        <v>38</v>
      </c>
      <c r="H14" s="31" t="s">
        <v>64</v>
      </c>
      <c r="I14" s="22">
        <v>32</v>
      </c>
      <c r="J14" s="22">
        <v>32</v>
      </c>
      <c r="K14" s="43">
        <f t="shared" si="0"/>
        <v>0</v>
      </c>
      <c r="L14" s="22" t="s">
        <v>38</v>
      </c>
      <c r="M14" s="22"/>
      <c r="N14" s="42" t="s">
        <v>74</v>
      </c>
      <c r="O14" s="22" t="s">
        <v>35</v>
      </c>
      <c r="P14" s="22"/>
    </row>
    <row r="15" spans="1:16">
      <c r="A15" s="22" t="s">
        <v>58</v>
      </c>
      <c r="B15" s="22" t="s">
        <v>16</v>
      </c>
      <c r="C15" s="23" t="s">
        <v>69</v>
      </c>
      <c r="D15" s="23" t="s">
        <v>78</v>
      </c>
      <c r="E15" s="33" t="s">
        <v>79</v>
      </c>
      <c r="F15" s="23" t="s">
        <v>80</v>
      </c>
      <c r="G15" s="31" t="s">
        <v>38</v>
      </c>
      <c r="H15" s="31" t="s">
        <v>64</v>
      </c>
      <c r="I15" s="22">
        <v>32</v>
      </c>
      <c r="J15" s="22">
        <v>32</v>
      </c>
      <c r="K15" s="43">
        <f t="shared" si="0"/>
        <v>0</v>
      </c>
      <c r="L15" s="22" t="s">
        <v>38</v>
      </c>
      <c r="M15" s="22"/>
      <c r="N15" s="42" t="s">
        <v>74</v>
      </c>
      <c r="O15" s="22" t="s">
        <v>35</v>
      </c>
      <c r="P15" s="22"/>
    </row>
    <row r="16" spans="1:16">
      <c r="A16" s="22" t="s">
        <v>58</v>
      </c>
      <c r="B16" s="22" t="s">
        <v>16</v>
      </c>
      <c r="C16" s="23" t="s">
        <v>69</v>
      </c>
      <c r="D16" s="23" t="s">
        <v>81</v>
      </c>
      <c r="E16" s="33" t="s">
        <v>82</v>
      </c>
      <c r="F16" s="23" t="s">
        <v>83</v>
      </c>
      <c r="G16" s="31" t="s">
        <v>38</v>
      </c>
      <c r="H16" s="31" t="s">
        <v>64</v>
      </c>
      <c r="I16" s="22">
        <v>11</v>
      </c>
      <c r="J16" s="22">
        <v>11</v>
      </c>
      <c r="K16" s="43">
        <f t="shared" si="0"/>
        <v>0</v>
      </c>
      <c r="L16" s="22" t="s">
        <v>38</v>
      </c>
      <c r="M16" s="22"/>
      <c r="N16" s="42" t="s">
        <v>74</v>
      </c>
      <c r="O16" s="22" t="s">
        <v>35</v>
      </c>
      <c r="P16" s="22"/>
    </row>
    <row r="17" spans="1:16">
      <c r="A17" s="22" t="s">
        <v>58</v>
      </c>
      <c r="B17" s="22" t="s">
        <v>16</v>
      </c>
      <c r="C17" s="23" t="s">
        <v>69</v>
      </c>
      <c r="D17" s="23" t="s">
        <v>84</v>
      </c>
      <c r="E17" s="33" t="s">
        <v>85</v>
      </c>
      <c r="F17" s="23" t="s">
        <v>86</v>
      </c>
      <c r="G17" s="31" t="s">
        <v>38</v>
      </c>
      <c r="H17" s="31" t="s">
        <v>64</v>
      </c>
      <c r="I17" s="22">
        <v>59</v>
      </c>
      <c r="J17" s="22">
        <v>59</v>
      </c>
      <c r="K17" s="43">
        <f t="shared" si="0"/>
        <v>0</v>
      </c>
      <c r="L17" s="22" t="s">
        <v>38</v>
      </c>
      <c r="M17" s="22"/>
      <c r="N17" s="42" t="s">
        <v>74</v>
      </c>
      <c r="O17" s="22" t="s">
        <v>35</v>
      </c>
      <c r="P17" s="22"/>
    </row>
    <row r="18" spans="1:16">
      <c r="A18" s="22" t="s">
        <v>58</v>
      </c>
      <c r="B18" s="22" t="s">
        <v>16</v>
      </c>
      <c r="C18" s="23" t="s">
        <v>69</v>
      </c>
      <c r="D18" s="23" t="s">
        <v>87</v>
      </c>
      <c r="E18" s="32" t="s">
        <v>88</v>
      </c>
      <c r="F18" s="23" t="s">
        <v>89</v>
      </c>
      <c r="G18" s="31" t="s">
        <v>38</v>
      </c>
      <c r="H18" s="31" t="s">
        <v>64</v>
      </c>
      <c r="I18" s="22">
        <v>55</v>
      </c>
      <c r="J18" s="22">
        <v>55</v>
      </c>
      <c r="K18" s="43">
        <f t="shared" si="0"/>
        <v>0</v>
      </c>
      <c r="L18" s="22" t="s">
        <v>38</v>
      </c>
      <c r="M18" s="22"/>
      <c r="N18" s="42" t="s">
        <v>74</v>
      </c>
      <c r="O18" s="22" t="s">
        <v>35</v>
      </c>
      <c r="P18" s="22"/>
    </row>
    <row r="19" spans="1:16">
      <c r="A19" s="22" t="s">
        <v>58</v>
      </c>
      <c r="B19" s="22" t="s">
        <v>16</v>
      </c>
      <c r="C19" s="23" t="s">
        <v>69</v>
      </c>
      <c r="D19" s="23" t="s">
        <v>90</v>
      </c>
      <c r="E19" s="23" t="s">
        <v>91</v>
      </c>
      <c r="F19" s="23" t="s">
        <v>92</v>
      </c>
      <c r="G19" s="31" t="s">
        <v>38</v>
      </c>
      <c r="H19" s="31" t="s">
        <v>64</v>
      </c>
      <c r="I19" s="22">
        <v>600</v>
      </c>
      <c r="J19" s="22">
        <v>600</v>
      </c>
      <c r="K19" s="43">
        <f t="shared" si="0"/>
        <v>0</v>
      </c>
      <c r="L19" s="22" t="s">
        <v>38</v>
      </c>
      <c r="M19" s="22"/>
      <c r="N19" s="42" t="s">
        <v>74</v>
      </c>
      <c r="O19" s="22" t="s">
        <v>35</v>
      </c>
      <c r="P19" s="22"/>
    </row>
    <row r="20" spans="1:16">
      <c r="A20" s="22" t="s">
        <v>93</v>
      </c>
      <c r="B20" s="22" t="s">
        <v>94</v>
      </c>
      <c r="C20" s="23" t="s">
        <v>95</v>
      </c>
      <c r="D20" s="34" t="s">
        <v>96</v>
      </c>
      <c r="E20" s="35" t="s">
        <v>97</v>
      </c>
      <c r="F20" s="36" t="s">
        <v>98</v>
      </c>
      <c r="G20" s="22">
        <v>1</v>
      </c>
      <c r="H20" s="22" t="s">
        <v>22</v>
      </c>
      <c r="I20" s="22">
        <v>9138</v>
      </c>
      <c r="J20" s="22">
        <v>3015</v>
      </c>
      <c r="K20" s="43">
        <f>I20-SUM(J20:J22)</f>
        <v>0</v>
      </c>
      <c r="L20" s="22" t="s">
        <v>38</v>
      </c>
      <c r="M20" s="22" t="s">
        <v>99</v>
      </c>
      <c r="N20" s="42" t="s">
        <v>100</v>
      </c>
      <c r="O20" s="22" t="s">
        <v>25</v>
      </c>
      <c r="P20" s="22"/>
    </row>
    <row r="21" spans="1:16">
      <c r="A21" s="22" t="s">
        <v>93</v>
      </c>
      <c r="B21" s="22" t="s">
        <v>94</v>
      </c>
      <c r="C21" s="23" t="s">
        <v>95</v>
      </c>
      <c r="D21" s="34" t="s">
        <v>96</v>
      </c>
      <c r="E21" s="35" t="s">
        <v>97</v>
      </c>
      <c r="F21" s="36" t="s">
        <v>98</v>
      </c>
      <c r="G21" s="22">
        <v>2</v>
      </c>
      <c r="H21" s="22" t="s">
        <v>22</v>
      </c>
      <c r="I21" s="22">
        <v>9138</v>
      </c>
      <c r="J21" s="22">
        <v>3017</v>
      </c>
      <c r="K21" s="43">
        <f>I21-SUM(J20:J22)</f>
        <v>0</v>
      </c>
      <c r="L21" s="22" t="s">
        <v>38</v>
      </c>
      <c r="M21" s="22" t="s">
        <v>99</v>
      </c>
      <c r="N21" s="42" t="s">
        <v>100</v>
      </c>
      <c r="O21" s="22" t="s">
        <v>25</v>
      </c>
      <c r="P21" s="22"/>
    </row>
    <row r="22" spans="1:16">
      <c r="A22" s="22" t="s">
        <v>93</v>
      </c>
      <c r="B22" s="22" t="s">
        <v>94</v>
      </c>
      <c r="C22" s="23" t="s">
        <v>95</v>
      </c>
      <c r="D22" s="34" t="s">
        <v>96</v>
      </c>
      <c r="E22" s="35" t="s">
        <v>97</v>
      </c>
      <c r="F22" s="36" t="s">
        <v>98</v>
      </c>
      <c r="G22" s="22">
        <v>3</v>
      </c>
      <c r="H22" s="22" t="s">
        <v>22</v>
      </c>
      <c r="I22" s="22">
        <v>9138</v>
      </c>
      <c r="J22" s="22">
        <v>3106</v>
      </c>
      <c r="K22" s="43">
        <f>I22-SUM(J20:J22)</f>
        <v>0</v>
      </c>
      <c r="L22" s="22" t="s">
        <v>38</v>
      </c>
      <c r="M22" s="22" t="s">
        <v>99</v>
      </c>
      <c r="N22" s="42" t="s">
        <v>100</v>
      </c>
      <c r="O22" s="22" t="s">
        <v>25</v>
      </c>
      <c r="P22" s="22"/>
    </row>
    <row r="23" spans="1:16">
      <c r="A23" s="22" t="s">
        <v>101</v>
      </c>
      <c r="B23" s="22" t="s">
        <v>102</v>
      </c>
      <c r="C23" s="23" t="s">
        <v>103</v>
      </c>
      <c r="D23" s="23" t="s">
        <v>104</v>
      </c>
      <c r="E23" s="35" t="s">
        <v>105</v>
      </c>
      <c r="F23" s="35" t="s">
        <v>106</v>
      </c>
      <c r="G23" s="22" t="s">
        <v>107</v>
      </c>
      <c r="H23" s="22" t="s">
        <v>22</v>
      </c>
      <c r="I23" s="22">
        <v>3000</v>
      </c>
      <c r="J23" s="22">
        <v>1500</v>
      </c>
      <c r="K23" s="43">
        <f>(J23+J24)-I23</f>
        <v>0</v>
      </c>
      <c r="L23" s="22" t="s">
        <v>108</v>
      </c>
      <c r="M23" s="22" t="s">
        <v>99</v>
      </c>
      <c r="N23" s="42" t="s">
        <v>109</v>
      </c>
      <c r="O23" s="22" t="s">
        <v>25</v>
      </c>
      <c r="P23" s="22"/>
    </row>
    <row r="24" spans="1:16">
      <c r="A24" s="22" t="s">
        <v>101</v>
      </c>
      <c r="B24" s="22" t="s">
        <v>102</v>
      </c>
      <c r="C24" s="23" t="s">
        <v>103</v>
      </c>
      <c r="D24" s="23" t="s">
        <v>104</v>
      </c>
      <c r="E24" s="35" t="s">
        <v>105</v>
      </c>
      <c r="F24" s="35" t="s">
        <v>106</v>
      </c>
      <c r="G24" s="22" t="s">
        <v>110</v>
      </c>
      <c r="H24" s="22" t="s">
        <v>22</v>
      </c>
      <c r="I24" s="22">
        <v>3000</v>
      </c>
      <c r="J24" s="22">
        <v>1500</v>
      </c>
      <c r="K24" s="43">
        <f>(J23+J24)-I24</f>
        <v>0</v>
      </c>
      <c r="L24" s="22" t="s">
        <v>108</v>
      </c>
      <c r="M24" s="22" t="s">
        <v>99</v>
      </c>
      <c r="N24" s="42" t="s">
        <v>109</v>
      </c>
      <c r="O24" s="22" t="s">
        <v>25</v>
      </c>
      <c r="P24" s="22"/>
    </row>
    <row r="25" spans="1:16">
      <c r="A25" s="22" t="s">
        <v>101</v>
      </c>
      <c r="B25" s="22" t="s">
        <v>102</v>
      </c>
      <c r="C25" s="23" t="s">
        <v>111</v>
      </c>
      <c r="D25" s="35"/>
      <c r="E25" s="35" t="s">
        <v>112</v>
      </c>
      <c r="F25" s="35" t="s">
        <v>113</v>
      </c>
      <c r="G25" s="22"/>
      <c r="H25" s="31" t="s">
        <v>64</v>
      </c>
      <c r="I25" s="47" t="s">
        <v>114</v>
      </c>
      <c r="J25" s="47" t="s">
        <v>114</v>
      </c>
      <c r="K25" s="43">
        <f t="shared" ref="K25:K37" si="1">J25-I25</f>
        <v>0</v>
      </c>
      <c r="L25" s="22" t="s">
        <v>38</v>
      </c>
      <c r="M25" s="22"/>
      <c r="N25" s="42" t="s">
        <v>115</v>
      </c>
      <c r="O25" s="22" t="s">
        <v>25</v>
      </c>
      <c r="P25" s="22"/>
    </row>
    <row r="26" spans="1:16">
      <c r="A26" s="22" t="s">
        <v>101</v>
      </c>
      <c r="B26" s="22" t="s">
        <v>102</v>
      </c>
      <c r="C26" s="23" t="s">
        <v>111</v>
      </c>
      <c r="D26" s="35"/>
      <c r="E26" s="35" t="s">
        <v>116</v>
      </c>
      <c r="F26" s="35" t="s">
        <v>117</v>
      </c>
      <c r="G26" s="22"/>
      <c r="H26" s="31" t="s">
        <v>64</v>
      </c>
      <c r="I26" s="47" t="s">
        <v>118</v>
      </c>
      <c r="J26" s="47" t="s">
        <v>118</v>
      </c>
      <c r="K26" s="43">
        <f t="shared" si="1"/>
        <v>0</v>
      </c>
      <c r="L26" s="22" t="s">
        <v>38</v>
      </c>
      <c r="M26" s="22"/>
      <c r="N26" s="42" t="s">
        <v>115</v>
      </c>
      <c r="O26" s="22" t="s">
        <v>25</v>
      </c>
      <c r="P26" s="22"/>
    </row>
    <row r="27" spans="1:16">
      <c r="A27" s="22" t="s">
        <v>101</v>
      </c>
      <c r="B27" s="22" t="s">
        <v>102</v>
      </c>
      <c r="C27" s="23" t="s">
        <v>111</v>
      </c>
      <c r="D27" s="35"/>
      <c r="E27" s="35" t="s">
        <v>119</v>
      </c>
      <c r="F27" s="35" t="s">
        <v>120</v>
      </c>
      <c r="G27" s="22"/>
      <c r="H27" s="31" t="s">
        <v>64</v>
      </c>
      <c r="I27" s="47" t="s">
        <v>121</v>
      </c>
      <c r="J27" s="47" t="s">
        <v>121</v>
      </c>
      <c r="K27" s="43">
        <f t="shared" si="1"/>
        <v>0</v>
      </c>
      <c r="L27" s="22" t="s">
        <v>38</v>
      </c>
      <c r="M27" s="22"/>
      <c r="N27" s="42" t="s">
        <v>115</v>
      </c>
      <c r="O27" s="22" t="s">
        <v>25</v>
      </c>
      <c r="P27" s="22"/>
    </row>
    <row r="28" spans="1:16">
      <c r="A28" s="22" t="s">
        <v>101</v>
      </c>
      <c r="B28" s="22" t="s">
        <v>102</v>
      </c>
      <c r="C28" s="23" t="s">
        <v>111</v>
      </c>
      <c r="D28" s="35"/>
      <c r="E28" s="35" t="s">
        <v>122</v>
      </c>
      <c r="F28" s="35" t="s">
        <v>123</v>
      </c>
      <c r="G28" s="22"/>
      <c r="H28" s="31" t="s">
        <v>64</v>
      </c>
      <c r="I28" s="47" t="s">
        <v>121</v>
      </c>
      <c r="J28" s="47" t="s">
        <v>121</v>
      </c>
      <c r="K28" s="43">
        <f t="shared" si="1"/>
        <v>0</v>
      </c>
      <c r="L28" s="22" t="s">
        <v>38</v>
      </c>
      <c r="M28" s="22"/>
      <c r="N28" s="42" t="s">
        <v>115</v>
      </c>
      <c r="O28" s="22" t="s">
        <v>25</v>
      </c>
      <c r="P28" s="22"/>
    </row>
    <row r="29" spans="1:16">
      <c r="A29" s="22" t="s">
        <v>101</v>
      </c>
      <c r="B29" s="22" t="s">
        <v>102</v>
      </c>
      <c r="C29" s="23" t="s">
        <v>111</v>
      </c>
      <c r="D29" s="35"/>
      <c r="E29" s="35" t="s">
        <v>124</v>
      </c>
      <c r="F29" s="35" t="s">
        <v>125</v>
      </c>
      <c r="G29" s="22"/>
      <c r="H29" s="31" t="s">
        <v>64</v>
      </c>
      <c r="I29" s="47" t="s">
        <v>121</v>
      </c>
      <c r="J29" s="47" t="s">
        <v>121</v>
      </c>
      <c r="K29" s="43">
        <f t="shared" si="1"/>
        <v>0</v>
      </c>
      <c r="L29" s="22" t="s">
        <v>38</v>
      </c>
      <c r="M29" s="22"/>
      <c r="N29" s="42" t="s">
        <v>115</v>
      </c>
      <c r="O29" s="22" t="s">
        <v>25</v>
      </c>
      <c r="P29" s="22"/>
    </row>
    <row r="30" spans="1:16">
      <c r="A30" s="22" t="s">
        <v>101</v>
      </c>
      <c r="B30" s="22" t="s">
        <v>102</v>
      </c>
      <c r="C30" s="23" t="s">
        <v>111</v>
      </c>
      <c r="D30" s="35"/>
      <c r="E30" s="35" t="s">
        <v>126</v>
      </c>
      <c r="F30" s="35" t="s">
        <v>127</v>
      </c>
      <c r="G30" s="22"/>
      <c r="H30" s="31" t="s">
        <v>64</v>
      </c>
      <c r="I30" s="47" t="s">
        <v>121</v>
      </c>
      <c r="J30" s="47" t="s">
        <v>121</v>
      </c>
      <c r="K30" s="43">
        <f t="shared" si="1"/>
        <v>0</v>
      </c>
      <c r="L30" s="22" t="s">
        <v>38</v>
      </c>
      <c r="M30" s="22"/>
      <c r="N30" s="42" t="s">
        <v>115</v>
      </c>
      <c r="O30" s="22" t="s">
        <v>25</v>
      </c>
      <c r="P30" s="22"/>
    </row>
    <row r="31" spans="1:16">
      <c r="A31" s="22" t="s">
        <v>101</v>
      </c>
      <c r="B31" s="22" t="s">
        <v>102</v>
      </c>
      <c r="C31" s="23" t="s">
        <v>111</v>
      </c>
      <c r="D31" s="35"/>
      <c r="E31" s="35" t="s">
        <v>128</v>
      </c>
      <c r="F31" s="35" t="s">
        <v>129</v>
      </c>
      <c r="G31" s="22"/>
      <c r="H31" s="31" t="s">
        <v>64</v>
      </c>
      <c r="I31" s="47" t="s">
        <v>130</v>
      </c>
      <c r="J31" s="47" t="s">
        <v>130</v>
      </c>
      <c r="K31" s="43">
        <f t="shared" si="1"/>
        <v>0</v>
      </c>
      <c r="L31" s="22" t="s">
        <v>38</v>
      </c>
      <c r="M31" s="22"/>
      <c r="N31" s="42" t="s">
        <v>115</v>
      </c>
      <c r="O31" s="22" t="s">
        <v>25</v>
      </c>
      <c r="P31" s="22"/>
    </row>
    <row r="32" spans="1:16">
      <c r="A32" s="22" t="s">
        <v>101</v>
      </c>
      <c r="B32" s="22" t="s">
        <v>102</v>
      </c>
      <c r="C32" s="23" t="s">
        <v>111</v>
      </c>
      <c r="D32" s="35"/>
      <c r="E32" s="35" t="s">
        <v>131</v>
      </c>
      <c r="F32" s="35" t="s">
        <v>132</v>
      </c>
      <c r="G32" s="22"/>
      <c r="H32" s="31" t="s">
        <v>64</v>
      </c>
      <c r="I32" s="47" t="s">
        <v>133</v>
      </c>
      <c r="J32" s="47" t="s">
        <v>133</v>
      </c>
      <c r="K32" s="43">
        <f t="shared" si="1"/>
        <v>0</v>
      </c>
      <c r="L32" s="22" t="s">
        <v>38</v>
      </c>
      <c r="M32" s="22"/>
      <c r="N32" s="42" t="s">
        <v>115</v>
      </c>
      <c r="O32" s="22" t="s">
        <v>25</v>
      </c>
      <c r="P32" s="22"/>
    </row>
    <row r="33" spans="1:16">
      <c r="A33" s="22" t="s">
        <v>101</v>
      </c>
      <c r="B33" s="22" t="s">
        <v>102</v>
      </c>
      <c r="C33" s="23" t="s">
        <v>111</v>
      </c>
      <c r="D33" s="35"/>
      <c r="E33" s="35" t="s">
        <v>134</v>
      </c>
      <c r="F33" s="35" t="s">
        <v>135</v>
      </c>
      <c r="G33" s="22"/>
      <c r="H33" s="31" t="s">
        <v>64</v>
      </c>
      <c r="I33" s="47" t="s">
        <v>133</v>
      </c>
      <c r="J33" s="47" t="s">
        <v>133</v>
      </c>
      <c r="K33" s="43">
        <f t="shared" si="1"/>
        <v>0</v>
      </c>
      <c r="L33" s="22" t="s">
        <v>38</v>
      </c>
      <c r="M33" s="22"/>
      <c r="N33" s="42" t="s">
        <v>115</v>
      </c>
      <c r="O33" s="22" t="s">
        <v>25</v>
      </c>
      <c r="P33" s="22"/>
    </row>
    <row r="34" spans="1:16">
      <c r="A34" s="22" t="s">
        <v>101</v>
      </c>
      <c r="B34" s="22" t="s">
        <v>102</v>
      </c>
      <c r="C34" s="23" t="s">
        <v>111</v>
      </c>
      <c r="D34" s="35"/>
      <c r="E34" s="35" t="s">
        <v>136</v>
      </c>
      <c r="F34" s="35" t="s">
        <v>137</v>
      </c>
      <c r="G34" s="22"/>
      <c r="H34" s="31" t="s">
        <v>64</v>
      </c>
      <c r="I34" s="47" t="s">
        <v>133</v>
      </c>
      <c r="J34" s="47" t="s">
        <v>133</v>
      </c>
      <c r="K34" s="43">
        <f t="shared" si="1"/>
        <v>0</v>
      </c>
      <c r="L34" s="22" t="s">
        <v>38</v>
      </c>
      <c r="M34" s="22"/>
      <c r="N34" s="42" t="s">
        <v>115</v>
      </c>
      <c r="O34" s="22" t="s">
        <v>25</v>
      </c>
      <c r="P34" s="22"/>
    </row>
    <row r="35" spans="1:16">
      <c r="A35" s="22" t="s">
        <v>101</v>
      </c>
      <c r="B35" s="22" t="s">
        <v>102</v>
      </c>
      <c r="C35" s="23" t="s">
        <v>111</v>
      </c>
      <c r="D35" s="35"/>
      <c r="E35" s="35" t="s">
        <v>138</v>
      </c>
      <c r="F35" s="35" t="s">
        <v>139</v>
      </c>
      <c r="G35" s="22"/>
      <c r="H35" s="31" t="s">
        <v>64</v>
      </c>
      <c r="I35" s="47" t="s">
        <v>133</v>
      </c>
      <c r="J35" s="47" t="s">
        <v>133</v>
      </c>
      <c r="K35" s="43">
        <f t="shared" si="1"/>
        <v>0</v>
      </c>
      <c r="L35" s="22" t="s">
        <v>38</v>
      </c>
      <c r="M35" s="22"/>
      <c r="N35" s="42" t="s">
        <v>115</v>
      </c>
      <c r="O35" s="22" t="s">
        <v>25</v>
      </c>
      <c r="P35" s="22"/>
    </row>
    <row r="36" spans="1:16">
      <c r="A36" s="22" t="s">
        <v>101</v>
      </c>
      <c r="B36" s="22" t="s">
        <v>102</v>
      </c>
      <c r="C36" s="23" t="s">
        <v>111</v>
      </c>
      <c r="D36" s="35"/>
      <c r="E36" s="35" t="s">
        <v>140</v>
      </c>
      <c r="F36" s="35" t="s">
        <v>141</v>
      </c>
      <c r="G36" s="22"/>
      <c r="H36" s="31" t="s">
        <v>64</v>
      </c>
      <c r="I36" s="47" t="s">
        <v>133</v>
      </c>
      <c r="J36" s="47" t="s">
        <v>133</v>
      </c>
      <c r="K36" s="43">
        <f t="shared" si="1"/>
        <v>0</v>
      </c>
      <c r="L36" s="22" t="s">
        <v>38</v>
      </c>
      <c r="M36" s="22"/>
      <c r="N36" s="42" t="s">
        <v>115</v>
      </c>
      <c r="O36" s="22" t="s">
        <v>25</v>
      </c>
      <c r="P36" s="22"/>
    </row>
    <row r="37" spans="1:16">
      <c r="A37" s="22" t="s">
        <v>142</v>
      </c>
      <c r="B37" s="22" t="s">
        <v>142</v>
      </c>
      <c r="C37" s="23" t="s">
        <v>28</v>
      </c>
      <c r="D37" s="23"/>
      <c r="E37" s="23" t="s">
        <v>143</v>
      </c>
      <c r="F37" s="23" t="s">
        <v>144</v>
      </c>
      <c r="G37" s="22" t="s">
        <v>145</v>
      </c>
      <c r="H37" s="22" t="s">
        <v>22</v>
      </c>
      <c r="I37" s="22">
        <v>500</v>
      </c>
      <c r="J37" s="22">
        <v>500</v>
      </c>
      <c r="K37" s="43">
        <f t="shared" si="1"/>
        <v>0</v>
      </c>
      <c r="L37" s="22" t="s">
        <v>146</v>
      </c>
      <c r="M37" s="22" t="s">
        <v>147</v>
      </c>
      <c r="N37" s="42" t="s">
        <v>148</v>
      </c>
      <c r="O37" s="22" t="s">
        <v>25</v>
      </c>
      <c r="P37" s="22"/>
    </row>
    <row r="38" spans="1:16">
      <c r="A38" s="22" t="s">
        <v>142</v>
      </c>
      <c r="B38" s="22" t="s">
        <v>142</v>
      </c>
      <c r="C38" s="23" t="s">
        <v>28</v>
      </c>
      <c r="D38" s="23"/>
      <c r="E38" s="23" t="s">
        <v>149</v>
      </c>
      <c r="F38" s="23" t="s">
        <v>150</v>
      </c>
      <c r="G38" s="22" t="s">
        <v>151</v>
      </c>
      <c r="H38" s="22" t="s">
        <v>22</v>
      </c>
      <c r="I38" s="22">
        <v>19570</v>
      </c>
      <c r="J38" s="22">
        <v>998</v>
      </c>
      <c r="K38" s="40">
        <v>83</v>
      </c>
      <c r="L38" s="22" t="s">
        <v>146</v>
      </c>
      <c r="M38" s="22" t="s">
        <v>57</v>
      </c>
      <c r="N38" s="42" t="s">
        <v>148</v>
      </c>
      <c r="O38" s="22" t="s">
        <v>25</v>
      </c>
      <c r="P38" s="22"/>
    </row>
    <row r="39" spans="1:16">
      <c r="A39" s="22" t="s">
        <v>142</v>
      </c>
      <c r="B39" s="22" t="s">
        <v>142</v>
      </c>
      <c r="C39" s="23" t="s">
        <v>28</v>
      </c>
      <c r="D39" s="23"/>
      <c r="E39" s="23" t="s">
        <v>149</v>
      </c>
      <c r="F39" s="23" t="s">
        <v>150</v>
      </c>
      <c r="G39" s="22" t="s">
        <v>152</v>
      </c>
      <c r="H39" s="22" t="s">
        <v>22</v>
      </c>
      <c r="I39" s="22">
        <v>19570</v>
      </c>
      <c r="J39" s="22">
        <v>1000</v>
      </c>
      <c r="K39" s="43">
        <v>0</v>
      </c>
      <c r="L39" s="22" t="s">
        <v>146</v>
      </c>
      <c r="M39" s="22" t="s">
        <v>57</v>
      </c>
      <c r="N39" s="42" t="s">
        <v>148</v>
      </c>
      <c r="O39" s="22" t="s">
        <v>25</v>
      </c>
      <c r="P39" s="22"/>
    </row>
    <row r="40" spans="1:16">
      <c r="A40" s="22" t="s">
        <v>142</v>
      </c>
      <c r="B40" s="22" t="s">
        <v>142</v>
      </c>
      <c r="C40" s="23" t="s">
        <v>28</v>
      </c>
      <c r="D40" s="23"/>
      <c r="E40" s="23" t="s">
        <v>149</v>
      </c>
      <c r="F40" s="23" t="s">
        <v>150</v>
      </c>
      <c r="G40" s="22" t="s">
        <v>153</v>
      </c>
      <c r="H40" s="22" t="s">
        <v>22</v>
      </c>
      <c r="I40" s="22">
        <v>19570</v>
      </c>
      <c r="J40" s="22">
        <v>1000</v>
      </c>
      <c r="K40" s="43">
        <v>0</v>
      </c>
      <c r="L40" s="22" t="s">
        <v>146</v>
      </c>
      <c r="M40" s="22" t="s">
        <v>57</v>
      </c>
      <c r="N40" s="42" t="s">
        <v>148</v>
      </c>
      <c r="O40" s="22" t="s">
        <v>25</v>
      </c>
      <c r="P40" s="22"/>
    </row>
    <row r="41" spans="1:16">
      <c r="A41" s="22" t="s">
        <v>142</v>
      </c>
      <c r="B41" s="22" t="s">
        <v>142</v>
      </c>
      <c r="C41" s="23" t="s">
        <v>28</v>
      </c>
      <c r="D41" s="23"/>
      <c r="E41" s="23" t="s">
        <v>149</v>
      </c>
      <c r="F41" s="23" t="s">
        <v>150</v>
      </c>
      <c r="G41" s="22" t="s">
        <v>154</v>
      </c>
      <c r="H41" s="22" t="s">
        <v>22</v>
      </c>
      <c r="I41" s="22">
        <v>19570</v>
      </c>
      <c r="J41" s="22">
        <v>1000</v>
      </c>
      <c r="K41" s="43">
        <v>0</v>
      </c>
      <c r="L41" s="22" t="s">
        <v>146</v>
      </c>
      <c r="M41" s="22" t="s">
        <v>57</v>
      </c>
      <c r="N41" s="42" t="s">
        <v>148</v>
      </c>
      <c r="O41" s="22" t="s">
        <v>25</v>
      </c>
      <c r="P41" s="22"/>
    </row>
    <row r="42" spans="1:16">
      <c r="A42" s="22" t="s">
        <v>142</v>
      </c>
      <c r="B42" s="22" t="s">
        <v>142</v>
      </c>
      <c r="C42" s="23" t="s">
        <v>28</v>
      </c>
      <c r="D42" s="23"/>
      <c r="E42" s="23" t="s">
        <v>149</v>
      </c>
      <c r="F42" s="23" t="s">
        <v>150</v>
      </c>
      <c r="G42" s="22" t="s">
        <v>155</v>
      </c>
      <c r="H42" s="22" t="s">
        <v>22</v>
      </c>
      <c r="I42" s="22">
        <v>19570</v>
      </c>
      <c r="J42" s="22">
        <v>1013</v>
      </c>
      <c r="K42" s="43">
        <v>0</v>
      </c>
      <c r="L42" s="22" t="s">
        <v>146</v>
      </c>
      <c r="M42" s="22" t="s">
        <v>57</v>
      </c>
      <c r="N42" s="42" t="s">
        <v>148</v>
      </c>
      <c r="O42" s="22" t="s">
        <v>25</v>
      </c>
      <c r="P42" s="22"/>
    </row>
    <row r="43" spans="1:16">
      <c r="A43" s="22" t="s">
        <v>142</v>
      </c>
      <c r="B43" s="22" t="s">
        <v>142</v>
      </c>
      <c r="C43" s="23" t="s">
        <v>28</v>
      </c>
      <c r="D43" s="23"/>
      <c r="E43" s="23" t="s">
        <v>149</v>
      </c>
      <c r="F43" s="23" t="s">
        <v>150</v>
      </c>
      <c r="G43" s="22" t="s">
        <v>156</v>
      </c>
      <c r="H43" s="22" t="s">
        <v>22</v>
      </c>
      <c r="I43" s="22">
        <v>19570</v>
      </c>
      <c r="J43" s="22">
        <v>1041</v>
      </c>
      <c r="K43" s="43">
        <v>0</v>
      </c>
      <c r="L43" s="22" t="s">
        <v>146</v>
      </c>
      <c r="M43" s="22" t="s">
        <v>57</v>
      </c>
      <c r="N43" s="42" t="s">
        <v>148</v>
      </c>
      <c r="O43" s="22" t="s">
        <v>25</v>
      </c>
      <c r="P43" s="22"/>
    </row>
    <row r="44" spans="1:16">
      <c r="A44" s="22" t="s">
        <v>142</v>
      </c>
      <c r="B44" s="22" t="s">
        <v>142</v>
      </c>
      <c r="C44" s="23" t="s">
        <v>28</v>
      </c>
      <c r="D44" s="23"/>
      <c r="E44" s="23" t="s">
        <v>149</v>
      </c>
      <c r="F44" s="23" t="s">
        <v>150</v>
      </c>
      <c r="G44" s="22" t="s">
        <v>157</v>
      </c>
      <c r="H44" s="22" t="s">
        <v>22</v>
      </c>
      <c r="I44" s="22">
        <v>19570</v>
      </c>
      <c r="J44" s="22">
        <v>1000</v>
      </c>
      <c r="K44" s="43">
        <v>0</v>
      </c>
      <c r="L44" s="22" t="s">
        <v>146</v>
      </c>
      <c r="M44" s="22" t="s">
        <v>57</v>
      </c>
      <c r="N44" s="42" t="s">
        <v>148</v>
      </c>
      <c r="O44" s="22" t="s">
        <v>25</v>
      </c>
      <c r="P44" s="22"/>
    </row>
    <row r="45" spans="1:16">
      <c r="A45" s="22" t="s">
        <v>142</v>
      </c>
      <c r="B45" s="22" t="s">
        <v>142</v>
      </c>
      <c r="C45" s="23" t="s">
        <v>28</v>
      </c>
      <c r="D45" s="23"/>
      <c r="E45" s="23" t="s">
        <v>149</v>
      </c>
      <c r="F45" s="23" t="s">
        <v>150</v>
      </c>
      <c r="G45" s="22" t="s">
        <v>158</v>
      </c>
      <c r="H45" s="22" t="s">
        <v>22</v>
      </c>
      <c r="I45" s="22">
        <v>19570</v>
      </c>
      <c r="J45" s="22">
        <v>570</v>
      </c>
      <c r="K45" s="43">
        <v>0</v>
      </c>
      <c r="L45" s="22" t="s">
        <v>146</v>
      </c>
      <c r="M45" s="22" t="s">
        <v>57</v>
      </c>
      <c r="N45" s="42" t="s">
        <v>148</v>
      </c>
      <c r="O45" s="22" t="s">
        <v>25</v>
      </c>
      <c r="P45" s="22"/>
    </row>
    <row r="46" spans="1:16">
      <c r="A46" s="22" t="s">
        <v>142</v>
      </c>
      <c r="B46" s="22" t="s">
        <v>142</v>
      </c>
      <c r="C46" s="23" t="s">
        <v>28</v>
      </c>
      <c r="D46" s="23"/>
      <c r="E46" s="23" t="s">
        <v>149</v>
      </c>
      <c r="F46" s="23" t="s">
        <v>150</v>
      </c>
      <c r="G46" s="22" t="s">
        <v>159</v>
      </c>
      <c r="H46" s="22" t="s">
        <v>22</v>
      </c>
      <c r="I46" s="22">
        <v>19570</v>
      </c>
      <c r="J46" s="22">
        <v>1017</v>
      </c>
      <c r="K46" s="43">
        <v>0</v>
      </c>
      <c r="L46" s="22" t="s">
        <v>146</v>
      </c>
      <c r="M46" s="22" t="s">
        <v>57</v>
      </c>
      <c r="N46" s="42" t="s">
        <v>148</v>
      </c>
      <c r="O46" s="22" t="s">
        <v>25</v>
      </c>
      <c r="P46" s="22"/>
    </row>
    <row r="47" spans="1:16">
      <c r="A47" s="22" t="s">
        <v>142</v>
      </c>
      <c r="B47" s="22" t="s">
        <v>142</v>
      </c>
      <c r="C47" s="23" t="s">
        <v>28</v>
      </c>
      <c r="D47" s="23"/>
      <c r="E47" s="23" t="s">
        <v>149</v>
      </c>
      <c r="F47" s="23" t="s">
        <v>150</v>
      </c>
      <c r="G47" s="22" t="s">
        <v>160</v>
      </c>
      <c r="H47" s="22" t="s">
        <v>22</v>
      </c>
      <c r="I47" s="22">
        <v>19570</v>
      </c>
      <c r="J47" s="22">
        <v>1000</v>
      </c>
      <c r="K47" s="43">
        <v>0</v>
      </c>
      <c r="L47" s="22" t="s">
        <v>146</v>
      </c>
      <c r="M47" s="22" t="s">
        <v>57</v>
      </c>
      <c r="N47" s="42" t="s">
        <v>148</v>
      </c>
      <c r="O47" s="22" t="s">
        <v>25</v>
      </c>
      <c r="P47" s="22"/>
    </row>
    <row r="48" spans="1:16">
      <c r="A48" s="22" t="s">
        <v>142</v>
      </c>
      <c r="B48" s="22" t="s">
        <v>142</v>
      </c>
      <c r="C48" s="23" t="s">
        <v>28</v>
      </c>
      <c r="D48" s="23"/>
      <c r="E48" s="23" t="s">
        <v>149</v>
      </c>
      <c r="F48" s="23" t="s">
        <v>150</v>
      </c>
      <c r="G48" s="22" t="s">
        <v>161</v>
      </c>
      <c r="H48" s="22" t="s">
        <v>22</v>
      </c>
      <c r="I48" s="22">
        <v>19570</v>
      </c>
      <c r="J48" s="22">
        <v>1000</v>
      </c>
      <c r="K48" s="43">
        <v>0</v>
      </c>
      <c r="L48" s="22" t="s">
        <v>146</v>
      </c>
      <c r="M48" s="22" t="s">
        <v>57</v>
      </c>
      <c r="N48" s="42" t="s">
        <v>148</v>
      </c>
      <c r="O48" s="22" t="s">
        <v>25</v>
      </c>
      <c r="P48" s="22"/>
    </row>
    <row r="49" spans="1:16">
      <c r="A49" s="22" t="s">
        <v>142</v>
      </c>
      <c r="B49" s="22" t="s">
        <v>142</v>
      </c>
      <c r="C49" s="23" t="s">
        <v>28</v>
      </c>
      <c r="D49" s="23"/>
      <c r="E49" s="23" t="s">
        <v>149</v>
      </c>
      <c r="F49" s="23" t="s">
        <v>150</v>
      </c>
      <c r="G49" s="22" t="s">
        <v>162</v>
      </c>
      <c r="H49" s="22" t="s">
        <v>22</v>
      </c>
      <c r="I49" s="22">
        <v>19570</v>
      </c>
      <c r="J49" s="22">
        <v>1000</v>
      </c>
      <c r="K49" s="43">
        <v>0</v>
      </c>
      <c r="L49" s="22" t="s">
        <v>146</v>
      </c>
      <c r="M49" s="22" t="s">
        <v>57</v>
      </c>
      <c r="N49" s="42" t="s">
        <v>148</v>
      </c>
      <c r="O49" s="22" t="s">
        <v>25</v>
      </c>
      <c r="P49" s="22"/>
    </row>
    <row r="50" spans="1:16">
      <c r="A50" s="22" t="s">
        <v>142</v>
      </c>
      <c r="B50" s="22" t="s">
        <v>142</v>
      </c>
      <c r="C50" s="23" t="s">
        <v>28</v>
      </c>
      <c r="D50" s="23"/>
      <c r="E50" s="23" t="s">
        <v>149</v>
      </c>
      <c r="F50" s="23" t="s">
        <v>150</v>
      </c>
      <c r="G50" s="22" t="s">
        <v>163</v>
      </c>
      <c r="H50" s="22" t="s">
        <v>22</v>
      </c>
      <c r="I50" s="22">
        <v>19570</v>
      </c>
      <c r="J50" s="22">
        <v>1000</v>
      </c>
      <c r="K50" s="43">
        <v>0</v>
      </c>
      <c r="L50" s="22" t="s">
        <v>146</v>
      </c>
      <c r="M50" s="22" t="s">
        <v>57</v>
      </c>
      <c r="N50" s="42" t="s">
        <v>148</v>
      </c>
      <c r="O50" s="22" t="s">
        <v>25</v>
      </c>
      <c r="P50" s="22"/>
    </row>
    <row r="51" spans="1:16">
      <c r="A51" s="22" t="s">
        <v>142</v>
      </c>
      <c r="B51" s="22" t="s">
        <v>142</v>
      </c>
      <c r="C51" s="23" t="s">
        <v>28</v>
      </c>
      <c r="D51" s="23"/>
      <c r="E51" s="23" t="s">
        <v>149</v>
      </c>
      <c r="F51" s="23" t="s">
        <v>150</v>
      </c>
      <c r="G51" s="22" t="s">
        <v>164</v>
      </c>
      <c r="H51" s="22" t="s">
        <v>22</v>
      </c>
      <c r="I51" s="22">
        <v>19570</v>
      </c>
      <c r="J51" s="22">
        <v>1000</v>
      </c>
      <c r="K51" s="43">
        <v>0</v>
      </c>
      <c r="L51" s="22" t="s">
        <v>146</v>
      </c>
      <c r="M51" s="22" t="s">
        <v>57</v>
      </c>
      <c r="N51" s="42" t="s">
        <v>148</v>
      </c>
      <c r="O51" s="22" t="s">
        <v>25</v>
      </c>
      <c r="P51" s="22"/>
    </row>
    <row r="52" spans="1:16">
      <c r="A52" s="22" t="s">
        <v>142</v>
      </c>
      <c r="B52" s="22" t="s">
        <v>142</v>
      </c>
      <c r="C52" s="23" t="s">
        <v>28</v>
      </c>
      <c r="D52" s="23"/>
      <c r="E52" s="23" t="s">
        <v>149</v>
      </c>
      <c r="F52" s="23" t="s">
        <v>150</v>
      </c>
      <c r="G52" s="22" t="s">
        <v>165</v>
      </c>
      <c r="H52" s="22" t="s">
        <v>22</v>
      </c>
      <c r="I52" s="22">
        <v>19570</v>
      </c>
      <c r="J52" s="22">
        <v>1000</v>
      </c>
      <c r="K52" s="43">
        <v>0</v>
      </c>
      <c r="L52" s="22" t="s">
        <v>146</v>
      </c>
      <c r="M52" s="22" t="s">
        <v>57</v>
      </c>
      <c r="N52" s="42" t="s">
        <v>148</v>
      </c>
      <c r="O52" s="22" t="s">
        <v>25</v>
      </c>
      <c r="P52" s="22"/>
    </row>
    <row r="53" spans="1:16">
      <c r="A53" s="22" t="s">
        <v>142</v>
      </c>
      <c r="B53" s="22" t="s">
        <v>142</v>
      </c>
      <c r="C53" s="23" t="s">
        <v>28</v>
      </c>
      <c r="D53" s="23"/>
      <c r="E53" s="23" t="s">
        <v>149</v>
      </c>
      <c r="F53" s="23" t="s">
        <v>150</v>
      </c>
      <c r="G53" s="22" t="s">
        <v>166</v>
      </c>
      <c r="H53" s="22" t="s">
        <v>22</v>
      </c>
      <c r="I53" s="22">
        <v>19570</v>
      </c>
      <c r="J53" s="22">
        <v>1000</v>
      </c>
      <c r="K53" s="43">
        <v>0</v>
      </c>
      <c r="L53" s="22" t="s">
        <v>146</v>
      </c>
      <c r="M53" s="22" t="s">
        <v>57</v>
      </c>
      <c r="N53" s="42" t="s">
        <v>148</v>
      </c>
      <c r="O53" s="22" t="s">
        <v>25</v>
      </c>
      <c r="P53" s="22"/>
    </row>
    <row r="54" spans="1:16">
      <c r="A54" s="22" t="s">
        <v>142</v>
      </c>
      <c r="B54" s="22" t="s">
        <v>142</v>
      </c>
      <c r="C54" s="23" t="s">
        <v>28</v>
      </c>
      <c r="D54" s="23"/>
      <c r="E54" s="23" t="s">
        <v>149</v>
      </c>
      <c r="F54" s="23" t="s">
        <v>150</v>
      </c>
      <c r="G54" s="22" t="s">
        <v>167</v>
      </c>
      <c r="H54" s="22" t="s">
        <v>22</v>
      </c>
      <c r="I54" s="22">
        <v>19570</v>
      </c>
      <c r="J54" s="22">
        <v>1010</v>
      </c>
      <c r="K54" s="43">
        <v>0</v>
      </c>
      <c r="L54" s="22" t="s">
        <v>146</v>
      </c>
      <c r="M54" s="22" t="s">
        <v>57</v>
      </c>
      <c r="N54" s="42" t="s">
        <v>148</v>
      </c>
      <c r="O54" s="22" t="s">
        <v>25</v>
      </c>
      <c r="P54" s="22"/>
    </row>
    <row r="55" spans="1:16">
      <c r="A55" s="22" t="s">
        <v>142</v>
      </c>
      <c r="B55" s="22" t="s">
        <v>142</v>
      </c>
      <c r="C55" s="23" t="s">
        <v>28</v>
      </c>
      <c r="D55" s="23"/>
      <c r="E55" s="23" t="s">
        <v>149</v>
      </c>
      <c r="F55" s="23" t="s">
        <v>150</v>
      </c>
      <c r="G55" s="22" t="s">
        <v>168</v>
      </c>
      <c r="H55" s="22" t="s">
        <v>22</v>
      </c>
      <c r="I55" s="22">
        <v>19570</v>
      </c>
      <c r="J55" s="22">
        <v>1004</v>
      </c>
      <c r="K55" s="43">
        <v>0</v>
      </c>
      <c r="L55" s="22" t="s">
        <v>146</v>
      </c>
      <c r="M55" s="22" t="s">
        <v>57</v>
      </c>
      <c r="N55" s="42" t="s">
        <v>148</v>
      </c>
      <c r="O55" s="22" t="s">
        <v>25</v>
      </c>
      <c r="P55" s="22"/>
    </row>
    <row r="56" spans="1:16">
      <c r="A56" s="22" t="s">
        <v>142</v>
      </c>
      <c r="B56" s="22" t="s">
        <v>142</v>
      </c>
      <c r="C56" s="23" t="s">
        <v>28</v>
      </c>
      <c r="D56" s="23"/>
      <c r="E56" s="23" t="s">
        <v>149</v>
      </c>
      <c r="F56" s="23" t="s">
        <v>150</v>
      </c>
      <c r="G56" s="22" t="s">
        <v>169</v>
      </c>
      <c r="H56" s="22" t="s">
        <v>22</v>
      </c>
      <c r="I56" s="22">
        <v>19570</v>
      </c>
      <c r="J56" s="22">
        <v>1000</v>
      </c>
      <c r="K56" s="43">
        <v>0</v>
      </c>
      <c r="L56" s="22" t="s">
        <v>146</v>
      </c>
      <c r="M56" s="22" t="s">
        <v>57</v>
      </c>
      <c r="N56" s="42" t="s">
        <v>148</v>
      </c>
      <c r="O56" s="22" t="s">
        <v>25</v>
      </c>
      <c r="P56" s="22"/>
    </row>
    <row r="57" spans="1:16">
      <c r="A57" s="22" t="s">
        <v>142</v>
      </c>
      <c r="B57" s="22" t="s">
        <v>142</v>
      </c>
      <c r="C57" s="23" t="s">
        <v>28</v>
      </c>
      <c r="D57" s="23"/>
      <c r="E57" s="23" t="s">
        <v>149</v>
      </c>
      <c r="F57" s="23" t="s">
        <v>150</v>
      </c>
      <c r="G57" s="22" t="s">
        <v>170</v>
      </c>
      <c r="H57" s="22" t="s">
        <v>22</v>
      </c>
      <c r="I57" s="22">
        <v>19570</v>
      </c>
      <c r="J57" s="22">
        <v>1000</v>
      </c>
      <c r="K57" s="43">
        <v>0</v>
      </c>
      <c r="L57" s="22" t="s">
        <v>146</v>
      </c>
      <c r="M57" s="22" t="s">
        <v>57</v>
      </c>
      <c r="N57" s="42" t="s">
        <v>148</v>
      </c>
      <c r="O57" s="22" t="s">
        <v>25</v>
      </c>
      <c r="P57" s="22"/>
    </row>
    <row r="58" spans="1:16">
      <c r="A58" s="22" t="s">
        <v>171</v>
      </c>
      <c r="B58" s="22" t="s">
        <v>171</v>
      </c>
      <c r="C58" s="23" t="s">
        <v>172</v>
      </c>
      <c r="D58" s="23"/>
      <c r="E58" s="23" t="s">
        <v>173</v>
      </c>
      <c r="F58" s="23" t="s">
        <v>174</v>
      </c>
      <c r="G58" s="37" t="s">
        <v>38</v>
      </c>
      <c r="H58" s="31" t="s">
        <v>64</v>
      </c>
      <c r="I58" s="22">
        <v>26</v>
      </c>
      <c r="J58" s="22">
        <v>26</v>
      </c>
      <c r="K58" s="43">
        <f t="shared" ref="K58:K62" si="2">J58-I58</f>
        <v>0</v>
      </c>
      <c r="L58" s="22"/>
      <c r="M58" s="22"/>
      <c r="N58" s="42" t="s">
        <v>175</v>
      </c>
      <c r="O58" s="22" t="s">
        <v>35</v>
      </c>
      <c r="P58" s="22"/>
    </row>
    <row r="59" spans="1:16">
      <c r="A59" s="22" t="s">
        <v>171</v>
      </c>
      <c r="B59" s="22" t="s">
        <v>171</v>
      </c>
      <c r="C59" s="23" t="s">
        <v>172</v>
      </c>
      <c r="D59" s="23"/>
      <c r="E59" s="23" t="s">
        <v>176</v>
      </c>
      <c r="F59" s="23" t="s">
        <v>177</v>
      </c>
      <c r="G59" s="37" t="s">
        <v>38</v>
      </c>
      <c r="H59" s="31" t="s">
        <v>64</v>
      </c>
      <c r="I59" s="22">
        <v>400</v>
      </c>
      <c r="J59" s="22">
        <v>400</v>
      </c>
      <c r="K59" s="43">
        <f t="shared" si="2"/>
        <v>0</v>
      </c>
      <c r="L59" s="22"/>
      <c r="M59" s="22"/>
      <c r="N59" s="42" t="s">
        <v>175</v>
      </c>
      <c r="O59" s="22" t="s">
        <v>35</v>
      </c>
      <c r="P59" s="22"/>
    </row>
    <row r="60" spans="1:16">
      <c r="A60" s="22" t="s">
        <v>171</v>
      </c>
      <c r="B60" s="22" t="s">
        <v>171</v>
      </c>
      <c r="C60" s="23" t="s">
        <v>172</v>
      </c>
      <c r="D60" s="23"/>
      <c r="E60" s="23" t="s">
        <v>178</v>
      </c>
      <c r="F60" s="23" t="s">
        <v>179</v>
      </c>
      <c r="G60" s="37" t="s">
        <v>38</v>
      </c>
      <c r="H60" s="31" t="s">
        <v>64</v>
      </c>
      <c r="I60" s="22">
        <v>300</v>
      </c>
      <c r="J60" s="22">
        <v>400</v>
      </c>
      <c r="K60" s="40">
        <f t="shared" si="2"/>
        <v>100</v>
      </c>
      <c r="L60" s="22"/>
      <c r="M60" s="22"/>
      <c r="N60" s="42" t="s">
        <v>175</v>
      </c>
      <c r="O60" s="22" t="s">
        <v>35</v>
      </c>
      <c r="P60" s="22"/>
    </row>
    <row r="61" spans="1:16">
      <c r="A61" s="22" t="s">
        <v>171</v>
      </c>
      <c r="B61" s="22" t="s">
        <v>171</v>
      </c>
      <c r="C61" s="23" t="s">
        <v>172</v>
      </c>
      <c r="D61" s="23"/>
      <c r="E61" s="23" t="s">
        <v>180</v>
      </c>
      <c r="F61" s="23" t="s">
        <v>181</v>
      </c>
      <c r="G61" s="37" t="s">
        <v>38</v>
      </c>
      <c r="H61" s="31" t="s">
        <v>64</v>
      </c>
      <c r="I61" s="22">
        <v>300</v>
      </c>
      <c r="J61" s="22">
        <v>200</v>
      </c>
      <c r="K61" s="40">
        <f t="shared" si="2"/>
        <v>-100</v>
      </c>
      <c r="L61" s="22"/>
      <c r="M61" s="22"/>
      <c r="N61" s="42" t="s">
        <v>175</v>
      </c>
      <c r="O61" s="22" t="s">
        <v>35</v>
      </c>
      <c r="P61" s="22"/>
    </row>
    <row r="62" spans="1:16">
      <c r="A62" s="22" t="s">
        <v>171</v>
      </c>
      <c r="B62" s="22" t="s">
        <v>171</v>
      </c>
      <c r="C62" s="23" t="s">
        <v>172</v>
      </c>
      <c r="D62" s="23"/>
      <c r="E62" s="23" t="s">
        <v>182</v>
      </c>
      <c r="F62" s="23" t="s">
        <v>183</v>
      </c>
      <c r="G62" s="37" t="s">
        <v>38</v>
      </c>
      <c r="H62" s="31" t="s">
        <v>64</v>
      </c>
      <c r="I62" s="22">
        <v>200</v>
      </c>
      <c r="J62" s="22">
        <v>200</v>
      </c>
      <c r="K62" s="43">
        <f t="shared" ref="K62:K81" si="3">J62-I62</f>
        <v>0</v>
      </c>
      <c r="L62" s="22"/>
      <c r="M62" s="22"/>
      <c r="N62" s="42" t="s">
        <v>175</v>
      </c>
      <c r="O62" s="22" t="s">
        <v>35</v>
      </c>
      <c r="P62" s="22"/>
    </row>
    <row r="63" spans="1:16">
      <c r="A63" s="22" t="s">
        <v>184</v>
      </c>
      <c r="B63" s="22" t="s">
        <v>184</v>
      </c>
      <c r="C63" s="23" t="s">
        <v>60</v>
      </c>
      <c r="D63" s="23" t="s">
        <v>185</v>
      </c>
      <c r="E63" s="35" t="s">
        <v>186</v>
      </c>
      <c r="F63" s="35" t="s">
        <v>187</v>
      </c>
      <c r="G63" s="37" t="s">
        <v>38</v>
      </c>
      <c r="H63" s="31" t="s">
        <v>64</v>
      </c>
      <c r="I63" s="22">
        <v>15</v>
      </c>
      <c r="J63" s="22">
        <v>15</v>
      </c>
      <c r="K63" s="43">
        <f t="shared" si="3"/>
        <v>0</v>
      </c>
      <c r="L63" s="22" t="s">
        <v>38</v>
      </c>
      <c r="M63" s="22"/>
      <c r="N63" s="42" t="s">
        <v>188</v>
      </c>
      <c r="O63" s="22" t="s">
        <v>35</v>
      </c>
      <c r="P63" s="22">
        <v>0.2</v>
      </c>
    </row>
    <row r="64" spans="1:16">
      <c r="A64" s="22" t="s">
        <v>184</v>
      </c>
      <c r="B64" s="22" t="s">
        <v>184</v>
      </c>
      <c r="C64" s="23" t="s">
        <v>60</v>
      </c>
      <c r="D64" s="23" t="s">
        <v>189</v>
      </c>
      <c r="E64" s="35" t="s">
        <v>190</v>
      </c>
      <c r="F64" s="35" t="s">
        <v>191</v>
      </c>
      <c r="G64" s="37" t="s">
        <v>38</v>
      </c>
      <c r="H64" s="31" t="s">
        <v>64</v>
      </c>
      <c r="I64" s="22">
        <v>7</v>
      </c>
      <c r="J64" s="22">
        <v>7</v>
      </c>
      <c r="K64" s="43">
        <f t="shared" si="3"/>
        <v>0</v>
      </c>
      <c r="L64" s="22" t="s">
        <v>38</v>
      </c>
      <c r="M64" s="22"/>
      <c r="N64" s="42" t="s">
        <v>188</v>
      </c>
      <c r="O64" s="22" t="s">
        <v>35</v>
      </c>
      <c r="P64" s="22">
        <v>0.2</v>
      </c>
    </row>
    <row r="65" spans="1:16">
      <c r="A65" s="22" t="s">
        <v>184</v>
      </c>
      <c r="B65" s="22" t="s">
        <v>184</v>
      </c>
      <c r="C65" s="23" t="s">
        <v>60</v>
      </c>
      <c r="D65" s="23" t="s">
        <v>192</v>
      </c>
      <c r="E65" s="35" t="s">
        <v>193</v>
      </c>
      <c r="F65" s="35" t="s">
        <v>194</v>
      </c>
      <c r="G65" s="37" t="s">
        <v>38</v>
      </c>
      <c r="H65" s="31" t="s">
        <v>64</v>
      </c>
      <c r="I65" s="22">
        <v>10</v>
      </c>
      <c r="J65" s="22">
        <v>9</v>
      </c>
      <c r="K65" s="40">
        <f t="shared" si="3"/>
        <v>-1</v>
      </c>
      <c r="L65" s="22" t="s">
        <v>38</v>
      </c>
      <c r="M65" s="22"/>
      <c r="N65" s="42" t="s">
        <v>188</v>
      </c>
      <c r="O65" s="22" t="s">
        <v>35</v>
      </c>
      <c r="P65" s="22">
        <v>0.2</v>
      </c>
    </row>
    <row r="66" spans="1:16">
      <c r="A66" s="22" t="s">
        <v>184</v>
      </c>
      <c r="B66" s="22" t="s">
        <v>184</v>
      </c>
      <c r="C66" s="23" t="s">
        <v>60</v>
      </c>
      <c r="D66" s="23" t="s">
        <v>195</v>
      </c>
      <c r="E66" s="35" t="s">
        <v>196</v>
      </c>
      <c r="F66" s="35" t="s">
        <v>197</v>
      </c>
      <c r="G66" s="37" t="s">
        <v>38</v>
      </c>
      <c r="H66" s="31" t="s">
        <v>64</v>
      </c>
      <c r="I66" s="22">
        <v>10</v>
      </c>
      <c r="J66" s="22">
        <v>10</v>
      </c>
      <c r="K66" s="43">
        <f t="shared" si="3"/>
        <v>0</v>
      </c>
      <c r="L66" s="22" t="s">
        <v>38</v>
      </c>
      <c r="M66" s="22"/>
      <c r="N66" s="42" t="s">
        <v>188</v>
      </c>
      <c r="O66" s="22" t="s">
        <v>35</v>
      </c>
      <c r="P66" s="22">
        <v>0.2</v>
      </c>
    </row>
    <row r="67" spans="1:16">
      <c r="A67" s="22" t="s">
        <v>184</v>
      </c>
      <c r="B67" s="22" t="s">
        <v>184</v>
      </c>
      <c r="C67" s="23" t="s">
        <v>60</v>
      </c>
      <c r="D67" s="23" t="s">
        <v>198</v>
      </c>
      <c r="E67" s="35" t="s">
        <v>199</v>
      </c>
      <c r="F67" s="35" t="s">
        <v>200</v>
      </c>
      <c r="G67" s="37" t="s">
        <v>38</v>
      </c>
      <c r="H67" s="31" t="s">
        <v>64</v>
      </c>
      <c r="I67" s="22">
        <v>15</v>
      </c>
      <c r="J67" s="22">
        <v>15</v>
      </c>
      <c r="K67" s="43">
        <f t="shared" si="3"/>
        <v>0</v>
      </c>
      <c r="L67" s="22" t="s">
        <v>38</v>
      </c>
      <c r="M67" s="22"/>
      <c r="N67" s="42" t="s">
        <v>188</v>
      </c>
      <c r="O67" s="22" t="s">
        <v>35</v>
      </c>
      <c r="P67" s="22">
        <v>0.2</v>
      </c>
    </row>
    <row r="68" spans="1:16">
      <c r="A68" s="22" t="s">
        <v>184</v>
      </c>
      <c r="B68" s="22" t="s">
        <v>184</v>
      </c>
      <c r="C68" s="23" t="s">
        <v>60</v>
      </c>
      <c r="D68" s="23" t="s">
        <v>201</v>
      </c>
      <c r="E68" s="35" t="s">
        <v>202</v>
      </c>
      <c r="F68" s="35" t="s">
        <v>203</v>
      </c>
      <c r="G68" s="37" t="s">
        <v>38</v>
      </c>
      <c r="H68" s="31" t="s">
        <v>64</v>
      </c>
      <c r="I68" s="22">
        <v>10</v>
      </c>
      <c r="J68" s="22">
        <v>10</v>
      </c>
      <c r="K68" s="43">
        <f t="shared" si="3"/>
        <v>0</v>
      </c>
      <c r="L68" s="22" t="s">
        <v>38</v>
      </c>
      <c r="M68" s="22"/>
      <c r="N68" s="42" t="s">
        <v>188</v>
      </c>
      <c r="O68" s="22" t="s">
        <v>35</v>
      </c>
      <c r="P68" s="22">
        <v>0.2</v>
      </c>
    </row>
    <row r="69" spans="1:16">
      <c r="A69" s="22" t="s">
        <v>184</v>
      </c>
      <c r="B69" s="22" t="s">
        <v>184</v>
      </c>
      <c r="C69" s="23" t="s">
        <v>60</v>
      </c>
      <c r="D69" s="23" t="s">
        <v>204</v>
      </c>
      <c r="E69" s="35" t="s">
        <v>205</v>
      </c>
      <c r="F69" s="35" t="s">
        <v>206</v>
      </c>
      <c r="G69" s="37" t="s">
        <v>38</v>
      </c>
      <c r="H69" s="31" t="s">
        <v>64</v>
      </c>
      <c r="I69" s="22">
        <v>10</v>
      </c>
      <c r="J69" s="22">
        <v>10</v>
      </c>
      <c r="K69" s="43">
        <f t="shared" si="3"/>
        <v>0</v>
      </c>
      <c r="L69" s="22" t="s">
        <v>38</v>
      </c>
      <c r="M69" s="22"/>
      <c r="N69" s="42" t="s">
        <v>188</v>
      </c>
      <c r="O69" s="22" t="s">
        <v>35</v>
      </c>
      <c r="P69" s="22">
        <v>0.2</v>
      </c>
    </row>
    <row r="70" spans="1:16">
      <c r="A70" s="22" t="s">
        <v>184</v>
      </c>
      <c r="B70" s="22" t="s">
        <v>184</v>
      </c>
      <c r="C70" s="23" t="s">
        <v>60</v>
      </c>
      <c r="D70" s="23" t="s">
        <v>207</v>
      </c>
      <c r="E70" s="35" t="s">
        <v>208</v>
      </c>
      <c r="F70" s="35" t="s">
        <v>209</v>
      </c>
      <c r="G70" s="37" t="s">
        <v>38</v>
      </c>
      <c r="H70" s="31" t="s">
        <v>64</v>
      </c>
      <c r="I70" s="22">
        <v>10</v>
      </c>
      <c r="J70" s="22">
        <v>10</v>
      </c>
      <c r="K70" s="43">
        <f t="shared" si="3"/>
        <v>0</v>
      </c>
      <c r="L70" s="22" t="s">
        <v>38</v>
      </c>
      <c r="M70" s="22"/>
      <c r="N70" s="42" t="s">
        <v>188</v>
      </c>
      <c r="O70" s="22" t="s">
        <v>35</v>
      </c>
      <c r="P70" s="22">
        <v>0.2</v>
      </c>
    </row>
    <row r="71" spans="1:16">
      <c r="A71" s="22" t="s">
        <v>184</v>
      </c>
      <c r="B71" s="22" t="s">
        <v>184</v>
      </c>
      <c r="C71" s="23" t="s">
        <v>60</v>
      </c>
      <c r="D71" s="23" t="s">
        <v>210</v>
      </c>
      <c r="E71" s="35" t="s">
        <v>211</v>
      </c>
      <c r="F71" s="35" t="s">
        <v>206</v>
      </c>
      <c r="G71" s="37" t="s">
        <v>38</v>
      </c>
      <c r="H71" s="31" t="s">
        <v>64</v>
      </c>
      <c r="I71" s="22">
        <v>10</v>
      </c>
      <c r="J71" s="22">
        <v>10</v>
      </c>
      <c r="K71" s="43">
        <f t="shared" si="3"/>
        <v>0</v>
      </c>
      <c r="L71" s="22" t="s">
        <v>38</v>
      </c>
      <c r="M71" s="22"/>
      <c r="N71" s="42" t="s">
        <v>188</v>
      </c>
      <c r="O71" s="22" t="s">
        <v>35</v>
      </c>
      <c r="P71" s="22">
        <v>0.2</v>
      </c>
    </row>
    <row r="72" spans="1:16">
      <c r="A72" s="22" t="s">
        <v>184</v>
      </c>
      <c r="B72" s="22" t="s">
        <v>184</v>
      </c>
      <c r="C72" s="23" t="s">
        <v>60</v>
      </c>
      <c r="D72" s="23" t="s">
        <v>212</v>
      </c>
      <c r="E72" s="35" t="s">
        <v>213</v>
      </c>
      <c r="F72" s="35" t="s">
        <v>214</v>
      </c>
      <c r="G72" s="37" t="s">
        <v>38</v>
      </c>
      <c r="H72" s="31" t="s">
        <v>64</v>
      </c>
      <c r="I72" s="22">
        <v>10</v>
      </c>
      <c r="J72" s="22">
        <v>10</v>
      </c>
      <c r="K72" s="43">
        <f t="shared" si="3"/>
        <v>0</v>
      </c>
      <c r="L72" s="22" t="s">
        <v>38</v>
      </c>
      <c r="M72" s="22"/>
      <c r="N72" s="42" t="s">
        <v>188</v>
      </c>
      <c r="O72" s="22" t="s">
        <v>35</v>
      </c>
      <c r="P72" s="22">
        <v>0.2</v>
      </c>
    </row>
    <row r="73" spans="1:16">
      <c r="A73" s="22" t="s">
        <v>184</v>
      </c>
      <c r="B73" s="22" t="s">
        <v>184</v>
      </c>
      <c r="C73" s="23" t="s">
        <v>60</v>
      </c>
      <c r="D73" s="23" t="s">
        <v>215</v>
      </c>
      <c r="E73" s="35" t="s">
        <v>216</v>
      </c>
      <c r="F73" s="35" t="s">
        <v>217</v>
      </c>
      <c r="G73" s="37" t="s">
        <v>38</v>
      </c>
      <c r="H73" s="31" t="s">
        <v>64</v>
      </c>
      <c r="I73" s="22">
        <v>10</v>
      </c>
      <c r="J73" s="22">
        <v>10</v>
      </c>
      <c r="K73" s="43">
        <f t="shared" si="3"/>
        <v>0</v>
      </c>
      <c r="L73" s="22" t="s">
        <v>38</v>
      </c>
      <c r="M73" s="22"/>
      <c r="N73" s="42" t="s">
        <v>188</v>
      </c>
      <c r="O73" s="22" t="s">
        <v>35</v>
      </c>
      <c r="P73" s="22">
        <v>0.2</v>
      </c>
    </row>
    <row r="74" spans="1:16">
      <c r="A74" s="22" t="s">
        <v>218</v>
      </c>
      <c r="B74" s="22" t="s">
        <v>218</v>
      </c>
      <c r="C74" s="23" t="s">
        <v>219</v>
      </c>
      <c r="D74" s="23" t="s">
        <v>220</v>
      </c>
      <c r="E74" s="23" t="s">
        <v>221</v>
      </c>
      <c r="F74" s="23" t="s">
        <v>222</v>
      </c>
      <c r="G74" s="37" t="s">
        <v>38</v>
      </c>
      <c r="H74" s="31" t="s">
        <v>64</v>
      </c>
      <c r="I74" s="22">
        <v>111</v>
      </c>
      <c r="J74" s="22">
        <v>111</v>
      </c>
      <c r="K74" s="43">
        <f t="shared" si="3"/>
        <v>0</v>
      </c>
      <c r="L74" s="22" t="s">
        <v>38</v>
      </c>
      <c r="M74" s="22"/>
      <c r="N74" s="42" t="s">
        <v>223</v>
      </c>
      <c r="O74" s="22" t="s">
        <v>25</v>
      </c>
      <c r="P74" s="22">
        <v>22</v>
      </c>
    </row>
    <row r="75" spans="1:16">
      <c r="A75" s="22" t="s">
        <v>218</v>
      </c>
      <c r="B75" s="22" t="s">
        <v>218</v>
      </c>
      <c r="C75" s="23" t="s">
        <v>224</v>
      </c>
      <c r="D75" s="35"/>
      <c r="E75" s="35" t="s">
        <v>225</v>
      </c>
      <c r="F75" s="35" t="s">
        <v>226</v>
      </c>
      <c r="G75" s="22"/>
      <c r="H75" s="31" t="s">
        <v>64</v>
      </c>
      <c r="I75" s="56">
        <v>150</v>
      </c>
      <c r="J75" s="22">
        <v>150</v>
      </c>
      <c r="K75" s="43">
        <f t="shared" si="3"/>
        <v>0</v>
      </c>
      <c r="L75" s="22" t="s">
        <v>38</v>
      </c>
      <c r="M75" s="22"/>
      <c r="N75" s="42" t="s">
        <v>227</v>
      </c>
      <c r="O75" s="22" t="s">
        <v>35</v>
      </c>
      <c r="P75" s="22">
        <v>1</v>
      </c>
    </row>
    <row r="76" spans="1:16">
      <c r="A76" s="22" t="s">
        <v>218</v>
      </c>
      <c r="B76" s="22" t="s">
        <v>218</v>
      </c>
      <c r="C76" s="23" t="s">
        <v>224</v>
      </c>
      <c r="D76" s="35"/>
      <c r="E76" s="35" t="s">
        <v>228</v>
      </c>
      <c r="F76" s="35" t="s">
        <v>229</v>
      </c>
      <c r="G76" s="22"/>
      <c r="H76" s="31" t="s">
        <v>64</v>
      </c>
      <c r="I76" s="56">
        <v>50</v>
      </c>
      <c r="J76" s="22">
        <v>50</v>
      </c>
      <c r="K76" s="43">
        <f t="shared" si="3"/>
        <v>0</v>
      </c>
      <c r="L76" s="22" t="s">
        <v>38</v>
      </c>
      <c r="M76" s="22"/>
      <c r="N76" s="42" t="s">
        <v>227</v>
      </c>
      <c r="O76" s="22" t="s">
        <v>25</v>
      </c>
      <c r="P76" s="22">
        <v>20</v>
      </c>
    </row>
    <row r="77" spans="1:16">
      <c r="A77" s="22" t="s">
        <v>218</v>
      </c>
      <c r="B77" s="22" t="s">
        <v>218</v>
      </c>
      <c r="C77" s="23" t="s">
        <v>224</v>
      </c>
      <c r="D77" s="35"/>
      <c r="E77" s="35" t="s">
        <v>230</v>
      </c>
      <c r="F77" s="35" t="s">
        <v>231</v>
      </c>
      <c r="G77" s="22"/>
      <c r="H77" s="31" t="s">
        <v>64</v>
      </c>
      <c r="I77" s="56">
        <v>150</v>
      </c>
      <c r="J77" s="22">
        <v>150</v>
      </c>
      <c r="K77" s="43">
        <f t="shared" si="3"/>
        <v>0</v>
      </c>
      <c r="L77" s="22" t="s">
        <v>38</v>
      </c>
      <c r="M77" s="22"/>
      <c r="N77" s="42" t="s">
        <v>227</v>
      </c>
      <c r="O77" s="22" t="s">
        <v>25</v>
      </c>
      <c r="P77" s="22">
        <v>10</v>
      </c>
    </row>
    <row r="78" spans="1:16">
      <c r="A78" s="22" t="s">
        <v>218</v>
      </c>
      <c r="B78" s="22" t="s">
        <v>218</v>
      </c>
      <c r="C78" s="23" t="s">
        <v>224</v>
      </c>
      <c r="D78" s="35"/>
      <c r="E78" s="35" t="s">
        <v>232</v>
      </c>
      <c r="F78" s="35" t="s">
        <v>233</v>
      </c>
      <c r="G78" s="22"/>
      <c r="H78" s="31" t="s">
        <v>64</v>
      </c>
      <c r="I78" s="56">
        <v>50</v>
      </c>
      <c r="J78" s="22">
        <f>10+40</f>
        <v>50</v>
      </c>
      <c r="K78" s="43">
        <f t="shared" si="3"/>
        <v>0</v>
      </c>
      <c r="L78" s="22" t="s">
        <v>38</v>
      </c>
      <c r="M78" s="22"/>
      <c r="N78" s="42" t="s">
        <v>227</v>
      </c>
      <c r="O78" s="22" t="s">
        <v>25</v>
      </c>
      <c r="P78" s="22">
        <v>22</v>
      </c>
    </row>
    <row r="79" spans="1:16">
      <c r="A79" s="22" t="s">
        <v>218</v>
      </c>
      <c r="B79" s="22" t="s">
        <v>218</v>
      </c>
      <c r="C79" s="23" t="s">
        <v>224</v>
      </c>
      <c r="D79" s="35"/>
      <c r="E79" s="35" t="s">
        <v>234</v>
      </c>
      <c r="F79" s="35" t="s">
        <v>235</v>
      </c>
      <c r="G79" s="22"/>
      <c r="H79" s="31" t="s">
        <v>64</v>
      </c>
      <c r="I79" s="56">
        <v>94</v>
      </c>
      <c r="J79" s="22">
        <v>94</v>
      </c>
      <c r="K79" s="43">
        <f t="shared" si="3"/>
        <v>0</v>
      </c>
      <c r="L79" s="22" t="s">
        <v>38</v>
      </c>
      <c r="M79" s="22"/>
      <c r="N79" s="42" t="s">
        <v>227</v>
      </c>
      <c r="O79" s="22" t="s">
        <v>25</v>
      </c>
      <c r="P79" s="22">
        <v>9</v>
      </c>
    </row>
    <row r="80" spans="1:16">
      <c r="A80" s="22" t="s">
        <v>218</v>
      </c>
      <c r="B80" s="22" t="s">
        <v>218</v>
      </c>
      <c r="C80" s="23" t="s">
        <v>224</v>
      </c>
      <c r="D80" s="35"/>
      <c r="E80" s="35" t="s">
        <v>236</v>
      </c>
      <c r="F80" s="35" t="s">
        <v>237</v>
      </c>
      <c r="G80" s="22"/>
      <c r="H80" s="31" t="s">
        <v>64</v>
      </c>
      <c r="I80" s="56">
        <v>20</v>
      </c>
      <c r="J80" s="22">
        <v>20</v>
      </c>
      <c r="K80" s="43">
        <f t="shared" si="3"/>
        <v>0</v>
      </c>
      <c r="L80" s="22" t="s">
        <v>38</v>
      </c>
      <c r="M80" s="22"/>
      <c r="N80" s="42" t="s">
        <v>227</v>
      </c>
      <c r="O80" s="22" t="s">
        <v>25</v>
      </c>
      <c r="P80" s="22">
        <v>20</v>
      </c>
    </row>
    <row r="81" spans="1:16">
      <c r="A81" s="22" t="s">
        <v>238</v>
      </c>
      <c r="B81" s="22" t="s">
        <v>238</v>
      </c>
      <c r="C81" s="23" t="s">
        <v>239</v>
      </c>
      <c r="D81" s="48" t="s">
        <v>240</v>
      </c>
      <c r="E81" s="49" t="s">
        <v>241</v>
      </c>
      <c r="F81" s="49" t="s">
        <v>242</v>
      </c>
      <c r="G81" s="22"/>
      <c r="H81" s="31" t="s">
        <v>64</v>
      </c>
      <c r="I81" s="57">
        <v>300</v>
      </c>
      <c r="J81" s="57">
        <v>300</v>
      </c>
      <c r="K81" s="43">
        <f t="shared" ref="K81:K118" si="4">J81-I81</f>
        <v>0</v>
      </c>
      <c r="L81" s="22" t="s">
        <v>38</v>
      </c>
      <c r="M81" s="22"/>
      <c r="N81" s="42" t="s">
        <v>243</v>
      </c>
      <c r="O81" s="22" t="s">
        <v>25</v>
      </c>
      <c r="P81" s="22">
        <v>1</v>
      </c>
    </row>
    <row r="82" spans="1:16">
      <c r="A82" s="22" t="s">
        <v>238</v>
      </c>
      <c r="B82" s="22" t="s">
        <v>238</v>
      </c>
      <c r="C82" s="23" t="s">
        <v>239</v>
      </c>
      <c r="D82" s="48" t="s">
        <v>244</v>
      </c>
      <c r="E82" s="49" t="s">
        <v>245</v>
      </c>
      <c r="F82" s="49" t="s">
        <v>246</v>
      </c>
      <c r="G82" s="22"/>
      <c r="H82" s="31" t="s">
        <v>64</v>
      </c>
      <c r="I82" s="57">
        <v>400</v>
      </c>
      <c r="J82" s="57">
        <v>400</v>
      </c>
      <c r="K82" s="43">
        <f t="shared" si="4"/>
        <v>0</v>
      </c>
      <c r="L82" s="22" t="s">
        <v>38</v>
      </c>
      <c r="M82" s="22"/>
      <c r="N82" s="42" t="s">
        <v>247</v>
      </c>
      <c r="O82" s="22" t="s">
        <v>35</v>
      </c>
      <c r="P82" s="22">
        <v>0.2</v>
      </c>
    </row>
    <row r="83" spans="1:16">
      <c r="A83" s="22" t="s">
        <v>238</v>
      </c>
      <c r="B83" s="22" t="s">
        <v>238</v>
      </c>
      <c r="C83" s="23" t="s">
        <v>239</v>
      </c>
      <c r="D83" s="48" t="s">
        <v>248</v>
      </c>
      <c r="E83" s="49" t="s">
        <v>249</v>
      </c>
      <c r="F83" s="49" t="s">
        <v>250</v>
      </c>
      <c r="G83" s="22"/>
      <c r="H83" s="31" t="s">
        <v>64</v>
      </c>
      <c r="I83" s="57">
        <v>30</v>
      </c>
      <c r="J83" s="57">
        <v>30</v>
      </c>
      <c r="K83" s="43">
        <f t="shared" si="4"/>
        <v>0</v>
      </c>
      <c r="L83" s="22" t="s">
        <v>38</v>
      </c>
      <c r="M83" s="22"/>
      <c r="N83" s="42" t="s">
        <v>247</v>
      </c>
      <c r="O83" s="22" t="s">
        <v>25</v>
      </c>
      <c r="P83" s="22">
        <v>1</v>
      </c>
    </row>
    <row r="84" spans="1:16">
      <c r="A84" s="22" t="s">
        <v>238</v>
      </c>
      <c r="B84" s="22" t="s">
        <v>238</v>
      </c>
      <c r="C84" s="23" t="s">
        <v>239</v>
      </c>
      <c r="D84" s="48" t="s">
        <v>251</v>
      </c>
      <c r="E84" s="49" t="s">
        <v>252</v>
      </c>
      <c r="F84" s="49" t="s">
        <v>253</v>
      </c>
      <c r="G84" s="22"/>
      <c r="H84" s="31" t="s">
        <v>64</v>
      </c>
      <c r="I84" s="57">
        <v>30</v>
      </c>
      <c r="J84" s="57">
        <v>30</v>
      </c>
      <c r="K84" s="43">
        <f t="shared" si="4"/>
        <v>0</v>
      </c>
      <c r="L84" s="22" t="s">
        <v>38</v>
      </c>
      <c r="M84" s="22"/>
      <c r="N84" s="42" t="s">
        <v>247</v>
      </c>
      <c r="O84" s="22" t="s">
        <v>25</v>
      </c>
      <c r="P84" s="22">
        <v>1</v>
      </c>
    </row>
    <row r="85" spans="1:16">
      <c r="A85" s="22" t="s">
        <v>238</v>
      </c>
      <c r="B85" s="22" t="s">
        <v>238</v>
      </c>
      <c r="C85" s="23" t="s">
        <v>239</v>
      </c>
      <c r="D85" s="48" t="s">
        <v>254</v>
      </c>
      <c r="E85" s="49" t="s">
        <v>255</v>
      </c>
      <c r="F85" s="49" t="s">
        <v>256</v>
      </c>
      <c r="G85" s="22"/>
      <c r="H85" s="31" t="s">
        <v>64</v>
      </c>
      <c r="I85" s="57">
        <v>600</v>
      </c>
      <c r="J85" s="57">
        <v>600</v>
      </c>
      <c r="K85" s="43">
        <f t="shared" si="4"/>
        <v>0</v>
      </c>
      <c r="L85" s="22" t="s">
        <v>38</v>
      </c>
      <c r="M85" s="22"/>
      <c r="N85" s="42" t="s">
        <v>247</v>
      </c>
      <c r="O85" s="22" t="s">
        <v>35</v>
      </c>
      <c r="P85" s="22">
        <v>0.6</v>
      </c>
    </row>
    <row r="86" spans="1:16">
      <c r="A86" s="22" t="s">
        <v>238</v>
      </c>
      <c r="B86" s="22" t="s">
        <v>238</v>
      </c>
      <c r="C86" s="23" t="s">
        <v>239</v>
      </c>
      <c r="D86" s="50" t="s">
        <v>257</v>
      </c>
      <c r="E86" s="49" t="s">
        <v>258</v>
      </c>
      <c r="F86" s="49" t="s">
        <v>259</v>
      </c>
      <c r="G86" s="22"/>
      <c r="H86" s="31" t="s">
        <v>64</v>
      </c>
      <c r="I86" s="57">
        <v>200</v>
      </c>
      <c r="J86" s="57">
        <v>200</v>
      </c>
      <c r="K86" s="43">
        <f t="shared" si="4"/>
        <v>0</v>
      </c>
      <c r="L86" s="22" t="s">
        <v>38</v>
      </c>
      <c r="M86" s="22"/>
      <c r="N86" s="42" t="s">
        <v>247</v>
      </c>
      <c r="O86" s="22" t="s">
        <v>35</v>
      </c>
      <c r="P86" s="22">
        <v>0.2</v>
      </c>
    </row>
    <row r="87" spans="1:16">
      <c r="A87" s="22" t="s">
        <v>238</v>
      </c>
      <c r="B87" s="22" t="s">
        <v>238</v>
      </c>
      <c r="C87" s="23" t="s">
        <v>239</v>
      </c>
      <c r="D87" s="48" t="s">
        <v>260</v>
      </c>
      <c r="E87" s="49" t="s">
        <v>261</v>
      </c>
      <c r="F87" s="49" t="s">
        <v>262</v>
      </c>
      <c r="G87" s="22"/>
      <c r="H87" s="31" t="s">
        <v>64</v>
      </c>
      <c r="I87" s="57">
        <v>200</v>
      </c>
      <c r="J87" s="57">
        <v>200</v>
      </c>
      <c r="K87" s="43">
        <f t="shared" si="4"/>
        <v>0</v>
      </c>
      <c r="L87" s="22" t="s">
        <v>38</v>
      </c>
      <c r="M87" s="22"/>
      <c r="N87" s="42" t="s">
        <v>247</v>
      </c>
      <c r="O87" s="22" t="s">
        <v>35</v>
      </c>
      <c r="P87" s="22">
        <v>0.2</v>
      </c>
    </row>
    <row r="88" spans="1:16">
      <c r="A88" s="22" t="s">
        <v>238</v>
      </c>
      <c r="B88" s="22" t="s">
        <v>238</v>
      </c>
      <c r="C88" s="23" t="s">
        <v>239</v>
      </c>
      <c r="D88" s="48" t="s">
        <v>263</v>
      </c>
      <c r="E88" s="49" t="s">
        <v>264</v>
      </c>
      <c r="F88" s="49" t="s">
        <v>265</v>
      </c>
      <c r="G88" s="22"/>
      <c r="H88" s="31" t="s">
        <v>64</v>
      </c>
      <c r="I88" s="57">
        <v>100</v>
      </c>
      <c r="J88" s="57">
        <v>100</v>
      </c>
      <c r="K88" s="43">
        <f t="shared" si="4"/>
        <v>0</v>
      </c>
      <c r="L88" s="22" t="s">
        <v>38</v>
      </c>
      <c r="M88" s="22"/>
      <c r="N88" s="42" t="s">
        <v>247</v>
      </c>
      <c r="O88" s="22" t="s">
        <v>35</v>
      </c>
      <c r="P88" s="22">
        <v>0.5</v>
      </c>
    </row>
    <row r="89" spans="1:16">
      <c r="A89" s="22" t="s">
        <v>238</v>
      </c>
      <c r="B89" s="22" t="s">
        <v>238</v>
      </c>
      <c r="C89" s="23" t="s">
        <v>239</v>
      </c>
      <c r="D89" s="48" t="s">
        <v>266</v>
      </c>
      <c r="E89" s="49" t="s">
        <v>267</v>
      </c>
      <c r="F89" s="49" t="s">
        <v>268</v>
      </c>
      <c r="G89" s="22"/>
      <c r="H89" s="31" t="s">
        <v>64</v>
      </c>
      <c r="I89" s="57">
        <v>100</v>
      </c>
      <c r="J89" s="57">
        <v>100</v>
      </c>
      <c r="K89" s="43">
        <f t="shared" si="4"/>
        <v>0</v>
      </c>
      <c r="L89" s="22" t="s">
        <v>38</v>
      </c>
      <c r="M89" s="22"/>
      <c r="N89" s="42" t="s">
        <v>247</v>
      </c>
      <c r="O89" s="22" t="s">
        <v>35</v>
      </c>
      <c r="P89" s="22">
        <v>0.5</v>
      </c>
    </row>
    <row r="90" spans="1:16">
      <c r="A90" s="22" t="s">
        <v>238</v>
      </c>
      <c r="B90" s="22" t="s">
        <v>238</v>
      </c>
      <c r="C90" s="23" t="s">
        <v>239</v>
      </c>
      <c r="D90" s="48" t="s">
        <v>269</v>
      </c>
      <c r="E90" s="49" t="s">
        <v>270</v>
      </c>
      <c r="F90" s="49" t="s">
        <v>271</v>
      </c>
      <c r="G90" s="22"/>
      <c r="H90" s="31" t="s">
        <v>64</v>
      </c>
      <c r="I90" s="57">
        <v>100</v>
      </c>
      <c r="J90" s="57">
        <v>100</v>
      </c>
      <c r="K90" s="43">
        <f t="shared" si="4"/>
        <v>0</v>
      </c>
      <c r="L90" s="22" t="s">
        <v>38</v>
      </c>
      <c r="M90" s="22"/>
      <c r="N90" s="42" t="s">
        <v>247</v>
      </c>
      <c r="O90" s="22" t="s">
        <v>35</v>
      </c>
      <c r="P90" s="22">
        <v>0.5</v>
      </c>
    </row>
    <row r="91" spans="1:16">
      <c r="A91" s="22" t="s">
        <v>238</v>
      </c>
      <c r="B91" s="22" t="s">
        <v>238</v>
      </c>
      <c r="C91" s="23" t="s">
        <v>239</v>
      </c>
      <c r="D91" s="48" t="s">
        <v>272</v>
      </c>
      <c r="E91" s="49" t="s">
        <v>273</v>
      </c>
      <c r="F91" s="49" t="s">
        <v>274</v>
      </c>
      <c r="G91" s="22"/>
      <c r="H91" s="31" t="s">
        <v>64</v>
      </c>
      <c r="I91" s="57">
        <v>100</v>
      </c>
      <c r="J91" s="57">
        <v>100</v>
      </c>
      <c r="K91" s="43">
        <f t="shared" si="4"/>
        <v>0</v>
      </c>
      <c r="L91" s="22" t="s">
        <v>38</v>
      </c>
      <c r="M91" s="22"/>
      <c r="N91" s="42" t="s">
        <v>247</v>
      </c>
      <c r="O91" s="22" t="s">
        <v>35</v>
      </c>
      <c r="P91" s="22">
        <v>0.5</v>
      </c>
    </row>
    <row r="92" spans="1:16">
      <c r="A92" s="22" t="s">
        <v>238</v>
      </c>
      <c r="B92" s="22" t="s">
        <v>238</v>
      </c>
      <c r="C92" s="23" t="s">
        <v>239</v>
      </c>
      <c r="D92" s="48" t="s">
        <v>275</v>
      </c>
      <c r="E92" s="49" t="s">
        <v>276</v>
      </c>
      <c r="F92" s="49" t="s">
        <v>277</v>
      </c>
      <c r="G92" s="22"/>
      <c r="H92" s="31" t="s">
        <v>64</v>
      </c>
      <c r="I92" s="57">
        <v>100</v>
      </c>
      <c r="J92" s="57">
        <v>100</v>
      </c>
      <c r="K92" s="43">
        <f t="shared" si="4"/>
        <v>0</v>
      </c>
      <c r="L92" s="22" t="s">
        <v>38</v>
      </c>
      <c r="M92" s="22"/>
      <c r="N92" s="42" t="s">
        <v>247</v>
      </c>
      <c r="O92" s="22" t="s">
        <v>35</v>
      </c>
      <c r="P92" s="22">
        <v>0.5</v>
      </c>
    </row>
    <row r="93" spans="1:16">
      <c r="A93" s="22" t="s">
        <v>238</v>
      </c>
      <c r="B93" s="22" t="s">
        <v>238</v>
      </c>
      <c r="C93" s="23" t="s">
        <v>239</v>
      </c>
      <c r="D93" s="48" t="s">
        <v>278</v>
      </c>
      <c r="E93" s="49" t="s">
        <v>279</v>
      </c>
      <c r="F93" s="49" t="s">
        <v>280</v>
      </c>
      <c r="G93" s="22"/>
      <c r="H93" s="31" t="s">
        <v>64</v>
      </c>
      <c r="I93" s="57">
        <v>100</v>
      </c>
      <c r="J93" s="57">
        <v>100</v>
      </c>
      <c r="K93" s="43">
        <f t="shared" si="4"/>
        <v>0</v>
      </c>
      <c r="L93" s="22" t="s">
        <v>38</v>
      </c>
      <c r="M93" s="22"/>
      <c r="N93" s="42" t="s">
        <v>247</v>
      </c>
      <c r="O93" s="22" t="s">
        <v>35</v>
      </c>
      <c r="P93" s="22">
        <v>0.5</v>
      </c>
    </row>
    <row r="94" spans="1:16">
      <c r="A94" s="22" t="s">
        <v>238</v>
      </c>
      <c r="B94" s="22" t="s">
        <v>238</v>
      </c>
      <c r="C94" s="23" t="s">
        <v>239</v>
      </c>
      <c r="D94" s="48" t="s">
        <v>281</v>
      </c>
      <c r="E94" s="49" t="s">
        <v>282</v>
      </c>
      <c r="F94" s="49" t="s">
        <v>283</v>
      </c>
      <c r="G94" s="22"/>
      <c r="H94" s="31" t="s">
        <v>64</v>
      </c>
      <c r="I94" s="57">
        <v>40</v>
      </c>
      <c r="J94" s="57">
        <v>40</v>
      </c>
      <c r="K94" s="43">
        <f t="shared" si="4"/>
        <v>0</v>
      </c>
      <c r="L94" s="22" t="s">
        <v>38</v>
      </c>
      <c r="M94" s="22"/>
      <c r="N94" s="42" t="s">
        <v>247</v>
      </c>
      <c r="O94" s="22" t="s">
        <v>35</v>
      </c>
      <c r="P94" s="22">
        <v>0.5</v>
      </c>
    </row>
    <row r="95" spans="1:16">
      <c r="A95" s="22" t="s">
        <v>238</v>
      </c>
      <c r="B95" s="22" t="s">
        <v>238</v>
      </c>
      <c r="C95" s="23" t="s">
        <v>239</v>
      </c>
      <c r="D95" s="48" t="s">
        <v>284</v>
      </c>
      <c r="E95" s="49" t="s">
        <v>285</v>
      </c>
      <c r="F95" s="49" t="s">
        <v>286</v>
      </c>
      <c r="G95" s="22"/>
      <c r="H95" s="31" t="s">
        <v>64</v>
      </c>
      <c r="I95" s="57">
        <v>100</v>
      </c>
      <c r="J95" s="57">
        <v>100</v>
      </c>
      <c r="K95" s="43">
        <f t="shared" si="4"/>
        <v>0</v>
      </c>
      <c r="L95" s="22" t="s">
        <v>38</v>
      </c>
      <c r="M95" s="22"/>
      <c r="N95" s="42" t="s">
        <v>247</v>
      </c>
      <c r="O95" s="22" t="s">
        <v>35</v>
      </c>
      <c r="P95" s="22">
        <v>0.5</v>
      </c>
    </row>
    <row r="96" spans="1:16">
      <c r="A96" s="22" t="s">
        <v>238</v>
      </c>
      <c r="B96" s="22" t="s">
        <v>238</v>
      </c>
      <c r="C96" s="23" t="s">
        <v>239</v>
      </c>
      <c r="D96" s="48" t="s">
        <v>287</v>
      </c>
      <c r="E96" s="49" t="s">
        <v>288</v>
      </c>
      <c r="F96" s="49" t="s">
        <v>289</v>
      </c>
      <c r="G96" s="22"/>
      <c r="H96" s="31" t="s">
        <v>64</v>
      </c>
      <c r="I96" s="57">
        <v>100</v>
      </c>
      <c r="J96" s="57">
        <v>100</v>
      </c>
      <c r="K96" s="43">
        <f t="shared" si="4"/>
        <v>0</v>
      </c>
      <c r="L96" s="22" t="s">
        <v>38</v>
      </c>
      <c r="M96" s="22"/>
      <c r="N96" s="42" t="s">
        <v>247</v>
      </c>
      <c r="O96" s="22" t="s">
        <v>35</v>
      </c>
      <c r="P96" s="22">
        <v>0.5</v>
      </c>
    </row>
    <row r="97" spans="1:16">
      <c r="A97" s="22" t="s">
        <v>238</v>
      </c>
      <c r="B97" s="22" t="s">
        <v>238</v>
      </c>
      <c r="C97" s="23" t="s">
        <v>239</v>
      </c>
      <c r="D97" s="48" t="s">
        <v>290</v>
      </c>
      <c r="E97" s="49" t="s">
        <v>291</v>
      </c>
      <c r="F97" s="49" t="s">
        <v>292</v>
      </c>
      <c r="G97" s="22"/>
      <c r="H97" s="31" t="s">
        <v>64</v>
      </c>
      <c r="I97" s="57">
        <v>100</v>
      </c>
      <c r="J97" s="57">
        <v>100</v>
      </c>
      <c r="K97" s="43">
        <f t="shared" si="4"/>
        <v>0</v>
      </c>
      <c r="L97" s="22" t="s">
        <v>38</v>
      </c>
      <c r="M97" s="22"/>
      <c r="N97" s="42" t="s">
        <v>247</v>
      </c>
      <c r="O97" s="22" t="s">
        <v>35</v>
      </c>
      <c r="P97" s="22">
        <v>0.5</v>
      </c>
    </row>
    <row r="98" spans="1:16">
      <c r="A98" s="22" t="s">
        <v>238</v>
      </c>
      <c r="B98" s="22" t="s">
        <v>238</v>
      </c>
      <c r="C98" s="23" t="s">
        <v>239</v>
      </c>
      <c r="D98" s="48" t="s">
        <v>293</v>
      </c>
      <c r="E98" s="51" t="s">
        <v>294</v>
      </c>
      <c r="F98" s="51" t="s">
        <v>295</v>
      </c>
      <c r="G98" s="22"/>
      <c r="H98" s="31" t="s">
        <v>64</v>
      </c>
      <c r="I98" s="57">
        <v>140</v>
      </c>
      <c r="J98" s="57">
        <v>140</v>
      </c>
      <c r="K98" s="43">
        <f t="shared" si="4"/>
        <v>0</v>
      </c>
      <c r="L98" s="22" t="s">
        <v>38</v>
      </c>
      <c r="M98" s="22"/>
      <c r="N98" s="42" t="s">
        <v>296</v>
      </c>
      <c r="O98" s="22" t="s">
        <v>25</v>
      </c>
      <c r="P98" s="22">
        <v>2</v>
      </c>
    </row>
    <row r="99" spans="1:16">
      <c r="A99" s="22" t="s">
        <v>238</v>
      </c>
      <c r="B99" s="22" t="s">
        <v>238</v>
      </c>
      <c r="C99" s="23" t="s">
        <v>239</v>
      </c>
      <c r="D99" s="48" t="s">
        <v>297</v>
      </c>
      <c r="E99" s="51" t="s">
        <v>298</v>
      </c>
      <c r="F99" s="51" t="s">
        <v>299</v>
      </c>
      <c r="G99" s="22"/>
      <c r="H99" s="31" t="s">
        <v>64</v>
      </c>
      <c r="I99" s="57">
        <v>370</v>
      </c>
      <c r="J99" s="57">
        <v>370</v>
      </c>
      <c r="K99" s="43">
        <f t="shared" si="4"/>
        <v>0</v>
      </c>
      <c r="L99" s="22" t="s">
        <v>38</v>
      </c>
      <c r="M99" s="22"/>
      <c r="N99" s="42" t="s">
        <v>296</v>
      </c>
      <c r="O99" s="22" t="s">
        <v>25</v>
      </c>
      <c r="P99" s="22">
        <v>2</v>
      </c>
    </row>
    <row r="100" spans="1:16">
      <c r="A100" s="22" t="s">
        <v>238</v>
      </c>
      <c r="B100" s="22" t="s">
        <v>238</v>
      </c>
      <c r="C100" s="23" t="s">
        <v>239</v>
      </c>
      <c r="D100" s="48" t="s">
        <v>300</v>
      </c>
      <c r="E100" s="51" t="s">
        <v>301</v>
      </c>
      <c r="F100" s="51" t="s">
        <v>302</v>
      </c>
      <c r="G100" s="22"/>
      <c r="H100" s="31" t="s">
        <v>64</v>
      </c>
      <c r="I100" s="57">
        <v>180</v>
      </c>
      <c r="J100" s="57">
        <v>180</v>
      </c>
      <c r="K100" s="43">
        <f t="shared" si="4"/>
        <v>0</v>
      </c>
      <c r="L100" s="22" t="s">
        <v>38</v>
      </c>
      <c r="M100" s="22"/>
      <c r="N100" s="42" t="s">
        <v>296</v>
      </c>
      <c r="O100" s="22" t="s">
        <v>25</v>
      </c>
      <c r="P100" s="22">
        <v>2</v>
      </c>
    </row>
    <row r="101" spans="1:16">
      <c r="A101" s="22" t="s">
        <v>238</v>
      </c>
      <c r="B101" s="22" t="s">
        <v>238</v>
      </c>
      <c r="C101" s="23" t="s">
        <v>239</v>
      </c>
      <c r="D101" s="48" t="s">
        <v>303</v>
      </c>
      <c r="E101" s="51" t="s">
        <v>304</v>
      </c>
      <c r="F101" s="51" t="s">
        <v>305</v>
      </c>
      <c r="G101" s="22"/>
      <c r="H101" s="31" t="s">
        <v>64</v>
      </c>
      <c r="I101" s="57">
        <v>180</v>
      </c>
      <c r="J101" s="57">
        <v>180</v>
      </c>
      <c r="K101" s="43">
        <f t="shared" si="4"/>
        <v>0</v>
      </c>
      <c r="L101" s="22" t="s">
        <v>38</v>
      </c>
      <c r="M101" s="22"/>
      <c r="N101" s="42" t="s">
        <v>296</v>
      </c>
      <c r="O101" s="22" t="s">
        <v>25</v>
      </c>
      <c r="P101" s="22">
        <v>2</v>
      </c>
    </row>
    <row r="102" spans="1:16">
      <c r="A102" s="22" t="s">
        <v>306</v>
      </c>
      <c r="B102" s="22" t="s">
        <v>306</v>
      </c>
      <c r="C102" s="23" t="s">
        <v>307</v>
      </c>
      <c r="D102" s="23" t="s">
        <v>308</v>
      </c>
      <c r="E102" s="35" t="s">
        <v>173</v>
      </c>
      <c r="F102" s="35" t="s">
        <v>174</v>
      </c>
      <c r="G102" s="22"/>
      <c r="H102" s="31" t="s">
        <v>64</v>
      </c>
      <c r="I102" s="56">
        <v>50</v>
      </c>
      <c r="J102" s="22">
        <v>10</v>
      </c>
      <c r="K102" s="40">
        <f t="shared" si="4"/>
        <v>-40</v>
      </c>
      <c r="L102" s="22" t="s">
        <v>38</v>
      </c>
      <c r="M102" s="22" t="s">
        <v>309</v>
      </c>
      <c r="N102" s="42" t="s">
        <v>310</v>
      </c>
      <c r="O102" s="22" t="s">
        <v>35</v>
      </c>
      <c r="P102" s="22">
        <v>1</v>
      </c>
    </row>
    <row r="103" spans="1:16">
      <c r="A103" s="22" t="s">
        <v>306</v>
      </c>
      <c r="B103" s="22" t="s">
        <v>306</v>
      </c>
      <c r="C103" s="23" t="s">
        <v>307</v>
      </c>
      <c r="D103" s="35"/>
      <c r="E103" s="35" t="s">
        <v>180</v>
      </c>
      <c r="F103" s="35" t="s">
        <v>181</v>
      </c>
      <c r="G103" s="22"/>
      <c r="H103" s="31" t="s">
        <v>64</v>
      </c>
      <c r="I103" s="56">
        <v>250</v>
      </c>
      <c r="J103" s="22">
        <v>250</v>
      </c>
      <c r="K103" s="43">
        <f t="shared" si="4"/>
        <v>0</v>
      </c>
      <c r="L103" s="22" t="s">
        <v>38</v>
      </c>
      <c r="M103" s="22"/>
      <c r="N103" s="42" t="s">
        <v>310</v>
      </c>
      <c r="O103" s="22" t="s">
        <v>35</v>
      </c>
      <c r="P103" s="22">
        <v>0.2</v>
      </c>
    </row>
    <row r="104" spans="1:16">
      <c r="A104" s="22" t="s">
        <v>311</v>
      </c>
      <c r="B104" s="22" t="s">
        <v>311</v>
      </c>
      <c r="C104" s="23" t="s">
        <v>312</v>
      </c>
      <c r="D104" s="35"/>
      <c r="E104" s="35" t="s">
        <v>313</v>
      </c>
      <c r="F104" s="35" t="s">
        <v>314</v>
      </c>
      <c r="G104" s="22"/>
      <c r="H104" s="22" t="s">
        <v>22</v>
      </c>
      <c r="I104" s="22">
        <v>1000</v>
      </c>
      <c r="J104" s="22">
        <v>1000</v>
      </c>
      <c r="K104" s="43">
        <f t="shared" si="4"/>
        <v>0</v>
      </c>
      <c r="L104" s="22" t="s">
        <v>38</v>
      </c>
      <c r="M104" s="22" t="s">
        <v>315</v>
      </c>
      <c r="N104" s="42" t="s">
        <v>316</v>
      </c>
      <c r="O104" s="22" t="s">
        <v>25</v>
      </c>
      <c r="P104" s="22">
        <v>4</v>
      </c>
    </row>
    <row r="105" spans="1:16">
      <c r="A105" s="22" t="s">
        <v>311</v>
      </c>
      <c r="B105" s="22" t="s">
        <v>311</v>
      </c>
      <c r="C105" s="23" t="s">
        <v>312</v>
      </c>
      <c r="D105" s="35"/>
      <c r="E105" s="35" t="s">
        <v>50</v>
      </c>
      <c r="F105" s="35" t="s">
        <v>51</v>
      </c>
      <c r="G105" s="22"/>
      <c r="H105" s="22" t="s">
        <v>22</v>
      </c>
      <c r="I105" s="22">
        <v>100</v>
      </c>
      <c r="J105" s="22">
        <v>100</v>
      </c>
      <c r="K105" s="43">
        <f t="shared" si="4"/>
        <v>0</v>
      </c>
      <c r="L105" s="22" t="s">
        <v>38</v>
      </c>
      <c r="M105" s="22" t="s">
        <v>317</v>
      </c>
      <c r="N105" s="42" t="s">
        <v>316</v>
      </c>
      <c r="O105" s="22" t="s">
        <v>25</v>
      </c>
      <c r="P105" s="22">
        <v>4</v>
      </c>
    </row>
    <row r="106" spans="1:16">
      <c r="A106" s="22" t="s">
        <v>318</v>
      </c>
      <c r="B106" s="22" t="s">
        <v>318</v>
      </c>
      <c r="C106" s="23" t="s">
        <v>69</v>
      </c>
      <c r="D106" s="23" t="s">
        <v>90</v>
      </c>
      <c r="E106" s="23" t="s">
        <v>91</v>
      </c>
      <c r="F106" s="23" t="s">
        <v>92</v>
      </c>
      <c r="G106" s="22"/>
      <c r="H106" s="22" t="s">
        <v>64</v>
      </c>
      <c r="I106" s="22">
        <v>500</v>
      </c>
      <c r="J106" s="22">
        <v>500</v>
      </c>
      <c r="K106" s="43">
        <f t="shared" si="4"/>
        <v>0</v>
      </c>
      <c r="L106" s="22" t="s">
        <v>38</v>
      </c>
      <c r="M106" s="22" t="s">
        <v>319</v>
      </c>
      <c r="N106" s="42" t="s">
        <v>320</v>
      </c>
      <c r="O106" s="22" t="s">
        <v>35</v>
      </c>
      <c r="P106" s="22">
        <v>2.8</v>
      </c>
    </row>
    <row r="107" spans="1:16">
      <c r="A107" s="22" t="s">
        <v>318</v>
      </c>
      <c r="B107" s="22" t="s">
        <v>318</v>
      </c>
      <c r="C107" s="23" t="s">
        <v>69</v>
      </c>
      <c r="D107" s="23" t="s">
        <v>321</v>
      </c>
      <c r="E107" s="23" t="s">
        <v>322</v>
      </c>
      <c r="F107" s="52" t="s">
        <v>323</v>
      </c>
      <c r="G107" s="22"/>
      <c r="H107" s="22" t="s">
        <v>64</v>
      </c>
      <c r="I107" s="22">
        <v>100</v>
      </c>
      <c r="J107" s="22">
        <v>100</v>
      </c>
      <c r="K107" s="43">
        <f t="shared" si="4"/>
        <v>0</v>
      </c>
      <c r="L107" s="22" t="s">
        <v>38</v>
      </c>
      <c r="M107" s="22"/>
      <c r="N107" s="42" t="s">
        <v>324</v>
      </c>
      <c r="O107" s="22" t="s">
        <v>35</v>
      </c>
      <c r="P107" s="22">
        <v>0.4</v>
      </c>
    </row>
    <row r="108" spans="1:16">
      <c r="A108" s="22" t="s">
        <v>318</v>
      </c>
      <c r="B108" s="22" t="s">
        <v>318</v>
      </c>
      <c r="C108" s="23" t="s">
        <v>69</v>
      </c>
      <c r="D108" s="23" t="s">
        <v>325</v>
      </c>
      <c r="E108" s="23" t="s">
        <v>326</v>
      </c>
      <c r="F108" s="23" t="s">
        <v>327</v>
      </c>
      <c r="G108" s="22"/>
      <c r="H108" s="22" t="s">
        <v>64</v>
      </c>
      <c r="I108" s="22">
        <v>100</v>
      </c>
      <c r="J108" s="22">
        <v>100</v>
      </c>
      <c r="K108" s="43">
        <f t="shared" si="4"/>
        <v>0</v>
      </c>
      <c r="L108" s="22" t="s">
        <v>38</v>
      </c>
      <c r="M108" s="22"/>
      <c r="N108" s="42" t="s">
        <v>324</v>
      </c>
      <c r="O108" s="22" t="s">
        <v>35</v>
      </c>
      <c r="P108" s="22">
        <v>0.4</v>
      </c>
    </row>
    <row r="109" spans="1:16">
      <c r="A109" s="22" t="s">
        <v>328</v>
      </c>
      <c r="B109" s="22" t="s">
        <v>328</v>
      </c>
      <c r="C109" s="23" t="s">
        <v>329</v>
      </c>
      <c r="D109" s="23" t="s">
        <v>330</v>
      </c>
      <c r="E109" s="23" t="s">
        <v>331</v>
      </c>
      <c r="F109" s="53" t="s">
        <v>332</v>
      </c>
      <c r="G109" s="22"/>
      <c r="H109" s="22" t="s">
        <v>64</v>
      </c>
      <c r="I109" s="22">
        <v>6</v>
      </c>
      <c r="J109" s="22">
        <v>6</v>
      </c>
      <c r="K109" s="43">
        <f t="shared" si="4"/>
        <v>0</v>
      </c>
      <c r="L109" s="22" t="s">
        <v>38</v>
      </c>
      <c r="M109" s="22"/>
      <c r="N109" s="42"/>
      <c r="O109" s="22" t="s">
        <v>25</v>
      </c>
      <c r="P109" s="22">
        <v>30</v>
      </c>
    </row>
    <row r="110" spans="1:16">
      <c r="A110" s="22" t="s">
        <v>328</v>
      </c>
      <c r="B110" s="22" t="s">
        <v>328</v>
      </c>
      <c r="C110" s="23" t="s">
        <v>329</v>
      </c>
      <c r="D110" s="23" t="s">
        <v>333</v>
      </c>
      <c r="E110" s="23" t="s">
        <v>334</v>
      </c>
      <c r="F110" s="53" t="s">
        <v>335</v>
      </c>
      <c r="G110" s="22"/>
      <c r="H110" s="22" t="s">
        <v>64</v>
      </c>
      <c r="I110" s="22">
        <v>6</v>
      </c>
      <c r="J110" s="22">
        <v>6</v>
      </c>
      <c r="K110" s="43">
        <f t="shared" si="4"/>
        <v>0</v>
      </c>
      <c r="L110" s="22" t="s">
        <v>38</v>
      </c>
      <c r="M110" s="22"/>
      <c r="N110" s="42"/>
      <c r="O110" s="22" t="s">
        <v>25</v>
      </c>
      <c r="P110" s="22">
        <v>30</v>
      </c>
    </row>
    <row r="111" spans="1:16">
      <c r="A111" s="22" t="s">
        <v>328</v>
      </c>
      <c r="B111" s="22" t="s">
        <v>328</v>
      </c>
      <c r="C111" s="23" t="s">
        <v>329</v>
      </c>
      <c r="D111" s="23" t="s">
        <v>336</v>
      </c>
      <c r="E111" s="23" t="s">
        <v>337</v>
      </c>
      <c r="F111" s="53" t="s">
        <v>338</v>
      </c>
      <c r="G111" s="22"/>
      <c r="H111" s="22" t="s">
        <v>64</v>
      </c>
      <c r="I111" s="22">
        <v>10</v>
      </c>
      <c r="J111" s="22">
        <v>10</v>
      </c>
      <c r="K111" s="43">
        <f t="shared" si="4"/>
        <v>0</v>
      </c>
      <c r="L111" s="22" t="s">
        <v>38</v>
      </c>
      <c r="M111" s="22"/>
      <c r="N111" s="42"/>
      <c r="O111" s="22" t="s">
        <v>35</v>
      </c>
      <c r="P111" s="22">
        <v>0.4</v>
      </c>
    </row>
    <row r="112" spans="1:16">
      <c r="A112" s="22" t="s">
        <v>328</v>
      </c>
      <c r="B112" s="22" t="s">
        <v>328</v>
      </c>
      <c r="C112" s="23" t="s">
        <v>329</v>
      </c>
      <c r="D112" s="23" t="s">
        <v>339</v>
      </c>
      <c r="E112" s="23" t="s">
        <v>340</v>
      </c>
      <c r="F112" s="53" t="s">
        <v>341</v>
      </c>
      <c r="G112" s="22"/>
      <c r="H112" s="22" t="s">
        <v>64</v>
      </c>
      <c r="I112" s="22">
        <v>10</v>
      </c>
      <c r="J112" s="22">
        <v>10</v>
      </c>
      <c r="K112" s="43">
        <f t="shared" si="4"/>
        <v>0</v>
      </c>
      <c r="L112" s="22" t="s">
        <v>38</v>
      </c>
      <c r="M112" s="22"/>
      <c r="N112" s="42"/>
      <c r="O112" s="22" t="s">
        <v>35</v>
      </c>
      <c r="P112" s="22">
        <v>0.4</v>
      </c>
    </row>
    <row r="113" spans="1:16">
      <c r="A113" s="22" t="s">
        <v>342</v>
      </c>
      <c r="B113" s="22" t="s">
        <v>342</v>
      </c>
      <c r="C113" s="23" t="s">
        <v>307</v>
      </c>
      <c r="D113" s="23" t="s">
        <v>308</v>
      </c>
      <c r="E113" s="35" t="s">
        <v>173</v>
      </c>
      <c r="F113" s="35" t="s">
        <v>174</v>
      </c>
      <c r="G113" s="22"/>
      <c r="H113" s="22" t="s">
        <v>64</v>
      </c>
      <c r="I113" s="22">
        <v>50</v>
      </c>
      <c r="J113" s="22">
        <v>40</v>
      </c>
      <c r="K113" s="40">
        <f t="shared" si="4"/>
        <v>-10</v>
      </c>
      <c r="L113" s="22" t="s">
        <v>38</v>
      </c>
      <c r="M113" s="22"/>
      <c r="N113" s="42"/>
      <c r="O113" s="22" t="s">
        <v>35</v>
      </c>
      <c r="P113" s="22">
        <v>4</v>
      </c>
    </row>
    <row r="114" spans="1:16">
      <c r="A114" s="22" t="s">
        <v>343</v>
      </c>
      <c r="B114" s="22" t="s">
        <v>344</v>
      </c>
      <c r="C114" s="23" t="s">
        <v>345</v>
      </c>
      <c r="D114" s="23" t="s">
        <v>346</v>
      </c>
      <c r="E114" s="35" t="s">
        <v>347</v>
      </c>
      <c r="F114" s="35" t="s">
        <v>348</v>
      </c>
      <c r="G114" s="22"/>
      <c r="H114" s="22" t="s">
        <v>64</v>
      </c>
      <c r="I114" s="56">
        <v>43</v>
      </c>
      <c r="J114" s="22">
        <f>21+22</f>
        <v>43</v>
      </c>
      <c r="K114" s="43">
        <f t="shared" si="4"/>
        <v>0</v>
      </c>
      <c r="L114" s="22" t="s">
        <v>38</v>
      </c>
      <c r="M114" s="22"/>
      <c r="N114" s="42" t="s">
        <v>349</v>
      </c>
      <c r="O114" s="22" t="s">
        <v>35</v>
      </c>
      <c r="P114" s="22">
        <v>0.4</v>
      </c>
    </row>
    <row r="115" spans="1:16">
      <c r="A115" s="22" t="s">
        <v>343</v>
      </c>
      <c r="B115" s="22" t="s">
        <v>344</v>
      </c>
      <c r="C115" s="23" t="s">
        <v>345</v>
      </c>
      <c r="D115" s="23" t="s">
        <v>350</v>
      </c>
      <c r="E115" s="35" t="s">
        <v>351</v>
      </c>
      <c r="F115" s="35" t="s">
        <v>352</v>
      </c>
      <c r="G115" s="22"/>
      <c r="H115" s="22" t="s">
        <v>64</v>
      </c>
      <c r="I115" s="56">
        <v>39</v>
      </c>
      <c r="J115" s="22">
        <f>12+12+12+3</f>
        <v>39</v>
      </c>
      <c r="K115" s="43">
        <f t="shared" si="4"/>
        <v>0</v>
      </c>
      <c r="L115" s="22" t="s">
        <v>38</v>
      </c>
      <c r="M115" s="22"/>
      <c r="N115" s="42" t="s">
        <v>349</v>
      </c>
      <c r="O115" s="22" t="s">
        <v>35</v>
      </c>
      <c r="P115" s="22">
        <v>1.6</v>
      </c>
    </row>
    <row r="116" spans="1:16">
      <c r="A116" s="22" t="s">
        <v>353</v>
      </c>
      <c r="B116" s="22" t="s">
        <v>353</v>
      </c>
      <c r="C116" s="23" t="s">
        <v>354</v>
      </c>
      <c r="D116" s="23" t="s">
        <v>355</v>
      </c>
      <c r="E116" s="23" t="s">
        <v>356</v>
      </c>
      <c r="F116" s="54" t="s">
        <v>357</v>
      </c>
      <c r="G116" s="22"/>
      <c r="H116" s="22" t="s">
        <v>64</v>
      </c>
      <c r="I116" s="22">
        <v>35</v>
      </c>
      <c r="J116" s="22">
        <v>35</v>
      </c>
      <c r="K116" s="43">
        <f t="shared" si="4"/>
        <v>0</v>
      </c>
      <c r="L116" s="22" t="s">
        <v>38</v>
      </c>
      <c r="M116" s="22" t="s">
        <v>358</v>
      </c>
      <c r="N116" s="22"/>
      <c r="O116" s="22" t="s">
        <v>25</v>
      </c>
      <c r="P116" s="22">
        <f>43*3</f>
        <v>129</v>
      </c>
    </row>
    <row r="117" spans="1:16">
      <c r="A117" s="22" t="s">
        <v>353</v>
      </c>
      <c r="B117" s="22" t="s">
        <v>353</v>
      </c>
      <c r="C117" s="23" t="s">
        <v>354</v>
      </c>
      <c r="D117" s="23" t="s">
        <v>359</v>
      </c>
      <c r="E117" s="23" t="s">
        <v>360</v>
      </c>
      <c r="F117" s="23" t="s">
        <v>361</v>
      </c>
      <c r="G117" s="22"/>
      <c r="H117" s="22" t="s">
        <v>64</v>
      </c>
      <c r="I117" s="22">
        <v>35</v>
      </c>
      <c r="J117" s="22">
        <v>35</v>
      </c>
      <c r="K117" s="43">
        <f t="shared" si="4"/>
        <v>0</v>
      </c>
      <c r="L117" s="22" t="s">
        <v>38</v>
      </c>
      <c r="M117" s="22" t="s">
        <v>358</v>
      </c>
      <c r="N117" s="22"/>
      <c r="O117" s="22" t="s">
        <v>25</v>
      </c>
      <c r="P117" s="22">
        <f>43*3</f>
        <v>129</v>
      </c>
    </row>
    <row r="118" spans="1:16">
      <c r="A118" s="22" t="s">
        <v>362</v>
      </c>
      <c r="B118" s="22" t="s">
        <v>363</v>
      </c>
      <c r="C118" s="23" t="s">
        <v>364</v>
      </c>
      <c r="D118" s="23"/>
      <c r="E118" s="23" t="s">
        <v>365</v>
      </c>
      <c r="F118" s="23" t="s">
        <v>366</v>
      </c>
      <c r="G118" s="22"/>
      <c r="H118" s="22" t="s">
        <v>64</v>
      </c>
      <c r="I118" s="22">
        <v>4</v>
      </c>
      <c r="J118" s="22">
        <v>4</v>
      </c>
      <c r="K118" s="43">
        <f t="shared" si="4"/>
        <v>0</v>
      </c>
      <c r="L118" s="22" t="s">
        <v>38</v>
      </c>
      <c r="M118" s="22"/>
      <c r="N118" s="22"/>
      <c r="O118" s="22" t="s">
        <v>35</v>
      </c>
      <c r="P118" s="22">
        <v>0.4</v>
      </c>
    </row>
    <row r="119" spans="1:16">
      <c r="A119" s="22" t="s">
        <v>363</v>
      </c>
      <c r="B119" s="22" t="s">
        <v>363</v>
      </c>
      <c r="C119" s="23" t="s">
        <v>367</v>
      </c>
      <c r="D119" s="23" t="s">
        <v>90</v>
      </c>
      <c r="E119" s="53" t="s">
        <v>91</v>
      </c>
      <c r="F119" s="23" t="s">
        <v>92</v>
      </c>
      <c r="G119" s="22"/>
      <c r="H119" s="22" t="s">
        <v>64</v>
      </c>
      <c r="I119" s="22">
        <v>0</v>
      </c>
      <c r="J119" s="22">
        <v>18</v>
      </c>
      <c r="K119" s="58">
        <v>0</v>
      </c>
      <c r="L119" s="22" t="s">
        <v>38</v>
      </c>
      <c r="M119" s="22" t="s">
        <v>368</v>
      </c>
      <c r="N119" s="22"/>
      <c r="O119" s="22" t="s">
        <v>38</v>
      </c>
      <c r="P119" s="22" t="s">
        <v>38</v>
      </c>
    </row>
    <row r="120" spans="1:16">
      <c r="A120" s="22" t="s">
        <v>363</v>
      </c>
      <c r="B120" s="22" t="s">
        <v>363</v>
      </c>
      <c r="C120" s="23" t="s">
        <v>95</v>
      </c>
      <c r="D120" s="35"/>
      <c r="E120" s="55" t="s">
        <v>369</v>
      </c>
      <c r="F120" s="35" t="s">
        <v>370</v>
      </c>
      <c r="G120" s="22"/>
      <c r="H120" s="22" t="s">
        <v>22</v>
      </c>
      <c r="I120" s="59">
        <v>400000</v>
      </c>
      <c r="J120" s="60">
        <v>400000</v>
      </c>
      <c r="K120" s="43">
        <f t="shared" ref="K120:K152" si="5">J120-I120</f>
        <v>0</v>
      </c>
      <c r="L120" s="22" t="s">
        <v>38</v>
      </c>
      <c r="M120" s="22"/>
      <c r="N120" s="22"/>
      <c r="O120" s="22" t="s">
        <v>25</v>
      </c>
      <c r="P120" s="22">
        <f>100*35</f>
        <v>3500</v>
      </c>
    </row>
    <row r="121" spans="1:16">
      <c r="A121" s="22" t="s">
        <v>363</v>
      </c>
      <c r="B121" s="22" t="s">
        <v>363</v>
      </c>
      <c r="C121" s="23" t="s">
        <v>95</v>
      </c>
      <c r="D121" s="35"/>
      <c r="E121" s="55" t="s">
        <v>371</v>
      </c>
      <c r="F121" s="35" t="s">
        <v>372</v>
      </c>
      <c r="G121" s="22"/>
      <c r="H121" s="22" t="s">
        <v>22</v>
      </c>
      <c r="I121" s="59">
        <v>400000</v>
      </c>
      <c r="J121" s="60">
        <v>400000</v>
      </c>
      <c r="K121" s="43">
        <f t="shared" si="5"/>
        <v>0</v>
      </c>
      <c r="L121" s="22" t="s">
        <v>38</v>
      </c>
      <c r="M121" s="22"/>
      <c r="N121" s="22"/>
      <c r="O121" s="22" t="s">
        <v>25</v>
      </c>
      <c r="P121" s="22">
        <f>100*40</f>
        <v>4000</v>
      </c>
    </row>
    <row r="122" spans="1:16">
      <c r="A122" s="22" t="s">
        <v>363</v>
      </c>
      <c r="B122" s="22" t="s">
        <v>363</v>
      </c>
      <c r="C122" s="23" t="s">
        <v>95</v>
      </c>
      <c r="D122" s="35"/>
      <c r="E122" s="55" t="s">
        <v>373</v>
      </c>
      <c r="F122" s="35" t="s">
        <v>374</v>
      </c>
      <c r="G122" s="22"/>
      <c r="H122" s="22" t="s">
        <v>22</v>
      </c>
      <c r="I122" s="59">
        <v>200000</v>
      </c>
      <c r="J122" s="60">
        <v>200000</v>
      </c>
      <c r="K122" s="43">
        <f t="shared" si="5"/>
        <v>0</v>
      </c>
      <c r="L122" s="22" t="s">
        <v>38</v>
      </c>
      <c r="M122" s="22"/>
      <c r="N122" s="22"/>
      <c r="O122" s="22" t="s">
        <v>25</v>
      </c>
      <c r="P122" s="22">
        <f>50*40</f>
        <v>2000</v>
      </c>
    </row>
    <row r="123" spans="1:16">
      <c r="A123" s="22" t="s">
        <v>363</v>
      </c>
      <c r="B123" s="22" t="s">
        <v>363</v>
      </c>
      <c r="C123" s="23" t="s">
        <v>95</v>
      </c>
      <c r="D123" s="35"/>
      <c r="E123" s="55" t="s">
        <v>375</v>
      </c>
      <c r="F123" s="35" t="s">
        <v>376</v>
      </c>
      <c r="G123" s="22"/>
      <c r="H123" s="22" t="s">
        <v>22</v>
      </c>
      <c r="I123" s="59">
        <v>60000</v>
      </c>
      <c r="J123" s="60">
        <v>60000</v>
      </c>
      <c r="K123" s="43">
        <f t="shared" si="5"/>
        <v>0</v>
      </c>
      <c r="L123" s="22" t="s">
        <v>38</v>
      </c>
      <c r="M123" s="22"/>
      <c r="N123" s="22"/>
      <c r="O123" s="22" t="s">
        <v>25</v>
      </c>
      <c r="P123" s="22">
        <f>15*46</f>
        <v>690</v>
      </c>
    </row>
    <row r="124" spans="1:16">
      <c r="A124" s="22" t="s">
        <v>363</v>
      </c>
      <c r="B124" s="22" t="s">
        <v>363</v>
      </c>
      <c r="C124" s="23" t="s">
        <v>95</v>
      </c>
      <c r="D124" s="35"/>
      <c r="E124" s="55" t="s">
        <v>377</v>
      </c>
      <c r="F124" s="35" t="s">
        <v>378</v>
      </c>
      <c r="G124" s="22"/>
      <c r="H124" s="22" t="s">
        <v>22</v>
      </c>
      <c r="I124" s="59">
        <v>40000</v>
      </c>
      <c r="J124" s="60">
        <v>40000</v>
      </c>
      <c r="K124" s="43">
        <f t="shared" si="5"/>
        <v>0</v>
      </c>
      <c r="L124" s="22" t="s">
        <v>379</v>
      </c>
      <c r="M124" s="22"/>
      <c r="N124" s="22"/>
      <c r="O124" s="22" t="s">
        <v>25</v>
      </c>
      <c r="P124" s="22">
        <f>10*60</f>
        <v>600</v>
      </c>
    </row>
    <row r="125" spans="1:16">
      <c r="A125" s="22" t="s">
        <v>363</v>
      </c>
      <c r="B125" s="22" t="s">
        <v>363</v>
      </c>
      <c r="C125" s="23" t="s">
        <v>95</v>
      </c>
      <c r="D125" s="35"/>
      <c r="E125" s="55" t="s">
        <v>380</v>
      </c>
      <c r="F125" s="35" t="s">
        <v>381</v>
      </c>
      <c r="G125" s="22"/>
      <c r="H125" s="22" t="s">
        <v>22</v>
      </c>
      <c r="I125" s="59">
        <v>120000</v>
      </c>
      <c r="J125" s="60">
        <v>120000</v>
      </c>
      <c r="K125" s="43">
        <f t="shared" si="5"/>
        <v>0</v>
      </c>
      <c r="L125" s="22" t="s">
        <v>38</v>
      </c>
      <c r="M125" s="22"/>
      <c r="N125" s="22"/>
      <c r="O125" s="22" t="s">
        <v>25</v>
      </c>
      <c r="P125" s="22">
        <f>30*77</f>
        <v>2310</v>
      </c>
    </row>
    <row r="126" spans="1:16">
      <c r="A126" s="22" t="s">
        <v>363</v>
      </c>
      <c r="B126" s="22" t="s">
        <v>363</v>
      </c>
      <c r="C126" s="23" t="s">
        <v>95</v>
      </c>
      <c r="D126" s="35"/>
      <c r="E126" s="55" t="s">
        <v>382</v>
      </c>
      <c r="F126" s="35" t="s">
        <v>383</v>
      </c>
      <c r="G126" s="22"/>
      <c r="H126" s="22" t="s">
        <v>22</v>
      </c>
      <c r="I126" s="59">
        <v>120000</v>
      </c>
      <c r="J126" s="60">
        <v>120000</v>
      </c>
      <c r="K126" s="43">
        <f t="shared" si="5"/>
        <v>0</v>
      </c>
      <c r="L126" s="22" t="s">
        <v>38</v>
      </c>
      <c r="M126" s="22"/>
      <c r="N126" s="22"/>
      <c r="O126" s="22" t="s">
        <v>25</v>
      </c>
      <c r="P126" s="22">
        <f>30*94</f>
        <v>2820</v>
      </c>
    </row>
    <row r="127" spans="1:16">
      <c r="A127" s="22" t="s">
        <v>363</v>
      </c>
      <c r="B127" s="22" t="s">
        <v>363</v>
      </c>
      <c r="C127" s="23" t="s">
        <v>95</v>
      </c>
      <c r="D127" s="35"/>
      <c r="E127" s="55" t="s">
        <v>384</v>
      </c>
      <c r="F127" s="35" t="s">
        <v>385</v>
      </c>
      <c r="G127" s="22"/>
      <c r="H127" s="22" t="s">
        <v>22</v>
      </c>
      <c r="I127" s="59">
        <v>80000</v>
      </c>
      <c r="J127" s="60">
        <v>80000</v>
      </c>
      <c r="K127" s="43">
        <f t="shared" si="5"/>
        <v>0</v>
      </c>
      <c r="L127" s="22" t="s">
        <v>38</v>
      </c>
      <c r="M127" s="22"/>
      <c r="N127" s="22"/>
      <c r="O127" s="22" t="s">
        <v>25</v>
      </c>
      <c r="P127" s="22">
        <f>20*94</f>
        <v>1880</v>
      </c>
    </row>
    <row r="128" spans="1:16">
      <c r="A128" s="22" t="s">
        <v>363</v>
      </c>
      <c r="B128" s="22" t="s">
        <v>363</v>
      </c>
      <c r="C128" s="23" t="s">
        <v>95</v>
      </c>
      <c r="D128" s="35"/>
      <c r="E128" s="55" t="s">
        <v>386</v>
      </c>
      <c r="F128" s="35" t="s">
        <v>387</v>
      </c>
      <c r="G128" s="22"/>
      <c r="H128" s="22" t="s">
        <v>22</v>
      </c>
      <c r="I128" s="59">
        <v>40000</v>
      </c>
      <c r="J128" s="60">
        <v>40000</v>
      </c>
      <c r="K128" s="43">
        <f t="shared" si="5"/>
        <v>0</v>
      </c>
      <c r="L128" s="22" t="s">
        <v>38</v>
      </c>
      <c r="M128" s="22"/>
      <c r="N128" s="22"/>
      <c r="O128" s="22" t="s">
        <v>25</v>
      </c>
      <c r="P128" s="22">
        <f>10*122</f>
        <v>1220</v>
      </c>
    </row>
    <row r="129" spans="1:16">
      <c r="A129" s="22" t="s">
        <v>363</v>
      </c>
      <c r="B129" s="22" t="s">
        <v>363</v>
      </c>
      <c r="C129" s="23" t="s">
        <v>95</v>
      </c>
      <c r="D129" s="35"/>
      <c r="E129" s="55" t="s">
        <v>388</v>
      </c>
      <c r="F129" s="35" t="s">
        <v>389</v>
      </c>
      <c r="G129" s="22"/>
      <c r="H129" s="22" t="s">
        <v>22</v>
      </c>
      <c r="I129" s="59">
        <v>20000</v>
      </c>
      <c r="J129" s="60">
        <v>20000</v>
      </c>
      <c r="K129" s="43">
        <f t="shared" si="5"/>
        <v>0</v>
      </c>
      <c r="L129" s="22" t="s">
        <v>38</v>
      </c>
      <c r="M129" s="22"/>
      <c r="N129" s="22"/>
      <c r="O129" s="22" t="s">
        <v>25</v>
      </c>
      <c r="P129" s="22">
        <f>5*183</f>
        <v>915</v>
      </c>
    </row>
    <row r="130" spans="1:16">
      <c r="A130" s="22" t="s">
        <v>363</v>
      </c>
      <c r="B130" s="22" t="s">
        <v>363</v>
      </c>
      <c r="C130" s="23" t="s">
        <v>95</v>
      </c>
      <c r="D130" s="35"/>
      <c r="E130" s="55" t="s">
        <v>390</v>
      </c>
      <c r="F130" s="35" t="s">
        <v>391</v>
      </c>
      <c r="G130" s="22"/>
      <c r="H130" s="22" t="s">
        <v>22</v>
      </c>
      <c r="I130" s="59">
        <v>12000</v>
      </c>
      <c r="J130" s="60">
        <v>12000</v>
      </c>
      <c r="K130" s="43">
        <f t="shared" si="5"/>
        <v>0</v>
      </c>
      <c r="L130" s="22" t="s">
        <v>38</v>
      </c>
      <c r="M130" s="22"/>
      <c r="N130" s="22"/>
      <c r="O130" s="22" t="s">
        <v>25</v>
      </c>
      <c r="P130" s="22">
        <f>3*170</f>
        <v>510</v>
      </c>
    </row>
    <row r="131" spans="1:16">
      <c r="A131" s="22" t="s">
        <v>363</v>
      </c>
      <c r="B131" s="22" t="s">
        <v>363</v>
      </c>
      <c r="C131" s="23" t="s">
        <v>95</v>
      </c>
      <c r="D131" s="35"/>
      <c r="E131" s="55" t="s">
        <v>392</v>
      </c>
      <c r="F131" s="35" t="s">
        <v>393</v>
      </c>
      <c r="G131" s="22"/>
      <c r="H131" s="22" t="s">
        <v>22</v>
      </c>
      <c r="I131" s="59">
        <v>20000</v>
      </c>
      <c r="J131" s="60">
        <v>20000</v>
      </c>
      <c r="K131" s="43">
        <f t="shared" si="5"/>
        <v>0</v>
      </c>
      <c r="L131" s="22" t="s">
        <v>38</v>
      </c>
      <c r="M131" s="22"/>
      <c r="N131" s="22"/>
      <c r="O131" s="22" t="s">
        <v>25</v>
      </c>
      <c r="P131" s="22">
        <f>5*170</f>
        <v>850</v>
      </c>
    </row>
    <row r="132" spans="1:16">
      <c r="A132" s="22" t="s">
        <v>363</v>
      </c>
      <c r="B132" s="22" t="s">
        <v>363</v>
      </c>
      <c r="C132" s="23" t="s">
        <v>95</v>
      </c>
      <c r="D132" s="35"/>
      <c r="E132" s="55" t="s">
        <v>394</v>
      </c>
      <c r="F132" s="35" t="s">
        <v>395</v>
      </c>
      <c r="G132" s="22"/>
      <c r="H132" s="22" t="s">
        <v>22</v>
      </c>
      <c r="I132" s="59">
        <v>8000</v>
      </c>
      <c r="J132" s="60">
        <v>8000</v>
      </c>
      <c r="K132" s="43">
        <f t="shared" si="5"/>
        <v>0</v>
      </c>
      <c r="L132" s="22" t="s">
        <v>38</v>
      </c>
      <c r="M132" s="22"/>
      <c r="N132" s="22"/>
      <c r="O132" s="22" t="s">
        <v>25</v>
      </c>
      <c r="P132" s="22">
        <f>2*274</f>
        <v>548</v>
      </c>
    </row>
    <row r="133" spans="1:16">
      <c r="A133" s="22" t="s">
        <v>396</v>
      </c>
      <c r="B133" s="22" t="s">
        <v>397</v>
      </c>
      <c r="C133" s="23" t="s">
        <v>111</v>
      </c>
      <c r="D133" s="35"/>
      <c r="E133" s="55"/>
      <c r="F133" s="35"/>
      <c r="G133" s="22"/>
      <c r="H133" s="22" t="s">
        <v>64</v>
      </c>
      <c r="I133" s="59"/>
      <c r="J133" s="60">
        <v>20</v>
      </c>
      <c r="K133" s="43">
        <f t="shared" si="5"/>
        <v>20</v>
      </c>
      <c r="L133" s="22" t="s">
        <v>38</v>
      </c>
      <c r="M133" s="22"/>
      <c r="N133" s="22"/>
      <c r="O133" s="22" t="s">
        <v>35</v>
      </c>
      <c r="P133" s="22">
        <v>0.2</v>
      </c>
    </row>
    <row r="134" spans="1:16">
      <c r="A134" s="22" t="s">
        <v>396</v>
      </c>
      <c r="B134" s="22" t="s">
        <v>397</v>
      </c>
      <c r="C134" s="23" t="s">
        <v>111</v>
      </c>
      <c r="D134" s="35"/>
      <c r="E134" s="55"/>
      <c r="F134" s="35"/>
      <c r="G134" s="22"/>
      <c r="H134" s="22" t="s">
        <v>64</v>
      </c>
      <c r="I134" s="59"/>
      <c r="J134" s="60">
        <v>20</v>
      </c>
      <c r="K134" s="43">
        <f t="shared" si="5"/>
        <v>20</v>
      </c>
      <c r="L134" s="22" t="s">
        <v>38</v>
      </c>
      <c r="M134" s="22"/>
      <c r="N134" s="22"/>
      <c r="O134" s="22" t="s">
        <v>35</v>
      </c>
      <c r="P134" s="22">
        <v>0.2</v>
      </c>
    </row>
    <row r="135" spans="1:16">
      <c r="A135" s="22" t="s">
        <v>397</v>
      </c>
      <c r="B135" s="22" t="s">
        <v>397</v>
      </c>
      <c r="C135" s="23" t="s">
        <v>398</v>
      </c>
      <c r="D135" s="35"/>
      <c r="E135" s="35" t="s">
        <v>399</v>
      </c>
      <c r="F135" s="35" t="s">
        <v>400</v>
      </c>
      <c r="G135" s="22"/>
      <c r="H135" s="22" t="s">
        <v>22</v>
      </c>
      <c r="I135" s="60">
        <v>100000</v>
      </c>
      <c r="J135" s="60">
        <v>100000</v>
      </c>
      <c r="K135" s="43">
        <f t="shared" si="5"/>
        <v>0</v>
      </c>
      <c r="L135" s="22" t="s">
        <v>38</v>
      </c>
      <c r="M135" s="22"/>
      <c r="N135" s="22"/>
      <c r="O135" s="22" t="s">
        <v>25</v>
      </c>
      <c r="P135" s="22">
        <f>25*90</f>
        <v>2250</v>
      </c>
    </row>
    <row r="136" spans="1:16">
      <c r="A136" s="22" t="s">
        <v>397</v>
      </c>
      <c r="B136" s="22" t="s">
        <v>397</v>
      </c>
      <c r="C136" s="23" t="s">
        <v>398</v>
      </c>
      <c r="D136" s="35"/>
      <c r="E136" s="35" t="s">
        <v>401</v>
      </c>
      <c r="F136" s="35" t="s">
        <v>402</v>
      </c>
      <c r="G136" s="22"/>
      <c r="H136" s="22" t="s">
        <v>22</v>
      </c>
      <c r="I136" s="60">
        <v>44000</v>
      </c>
      <c r="J136" s="60">
        <v>44000</v>
      </c>
      <c r="K136" s="43">
        <f t="shared" si="5"/>
        <v>0</v>
      </c>
      <c r="L136" s="22" t="s">
        <v>38</v>
      </c>
      <c r="M136" s="22"/>
      <c r="N136" s="22"/>
      <c r="O136" s="22" t="s">
        <v>25</v>
      </c>
      <c r="P136" s="22">
        <f>11*146</f>
        <v>1606</v>
      </c>
    </row>
    <row r="137" spans="1:16">
      <c r="A137" s="22" t="s">
        <v>397</v>
      </c>
      <c r="B137" s="22" t="s">
        <v>397</v>
      </c>
      <c r="C137" s="23" t="s">
        <v>398</v>
      </c>
      <c r="D137" s="23"/>
      <c r="E137" s="35" t="s">
        <v>403</v>
      </c>
      <c r="F137" s="23" t="s">
        <v>404</v>
      </c>
      <c r="G137" s="22"/>
      <c r="H137" s="22" t="s">
        <v>22</v>
      </c>
      <c r="I137" s="60">
        <v>500</v>
      </c>
      <c r="J137" s="60">
        <v>500</v>
      </c>
      <c r="K137" s="43">
        <f t="shared" si="5"/>
        <v>0</v>
      </c>
      <c r="L137" s="22" t="s">
        <v>38</v>
      </c>
      <c r="M137" s="22"/>
      <c r="N137" s="22"/>
      <c r="O137" s="22" t="s">
        <v>25</v>
      </c>
      <c r="P137" s="22">
        <v>25</v>
      </c>
    </row>
    <row r="138" spans="1:16">
      <c r="A138" s="22" t="s">
        <v>397</v>
      </c>
      <c r="B138" s="22" t="s">
        <v>397</v>
      </c>
      <c r="C138" s="23" t="s">
        <v>398</v>
      </c>
      <c r="D138" s="23"/>
      <c r="E138" s="35" t="s">
        <v>405</v>
      </c>
      <c r="F138" s="23" t="s">
        <v>406</v>
      </c>
      <c r="G138" s="22"/>
      <c r="H138" s="22" t="s">
        <v>22</v>
      </c>
      <c r="I138" s="60">
        <v>500</v>
      </c>
      <c r="J138" s="60">
        <v>500</v>
      </c>
      <c r="K138" s="43">
        <f t="shared" si="5"/>
        <v>0</v>
      </c>
      <c r="L138" s="22" t="s">
        <v>38</v>
      </c>
      <c r="M138" s="22"/>
      <c r="N138" s="22"/>
      <c r="O138" s="22" t="s">
        <v>25</v>
      </c>
      <c r="P138" s="22">
        <v>25</v>
      </c>
    </row>
    <row r="139" spans="1:16">
      <c r="A139" s="22" t="s">
        <v>397</v>
      </c>
      <c r="B139" s="22" t="s">
        <v>397</v>
      </c>
      <c r="C139" s="23" t="s">
        <v>398</v>
      </c>
      <c r="D139" s="23"/>
      <c r="E139" s="35" t="s">
        <v>407</v>
      </c>
      <c r="F139" s="23" t="s">
        <v>408</v>
      </c>
      <c r="G139" s="22"/>
      <c r="H139" s="22" t="s">
        <v>22</v>
      </c>
      <c r="I139" s="60">
        <v>500</v>
      </c>
      <c r="J139" s="60">
        <v>500</v>
      </c>
      <c r="K139" s="43">
        <f t="shared" si="5"/>
        <v>0</v>
      </c>
      <c r="L139" s="22" t="s">
        <v>38</v>
      </c>
      <c r="M139" s="22"/>
      <c r="N139" s="22"/>
      <c r="O139" s="22" t="s">
        <v>25</v>
      </c>
      <c r="P139" s="22">
        <v>25</v>
      </c>
    </row>
    <row r="140" spans="1:16">
      <c r="A140" s="22" t="s">
        <v>397</v>
      </c>
      <c r="B140" s="22" t="s">
        <v>397</v>
      </c>
      <c r="C140" s="23" t="s">
        <v>398</v>
      </c>
      <c r="D140" s="23"/>
      <c r="E140" s="35" t="s">
        <v>409</v>
      </c>
      <c r="F140" s="23" t="s">
        <v>410</v>
      </c>
      <c r="G140" s="22"/>
      <c r="H140" s="22" t="s">
        <v>22</v>
      </c>
      <c r="I140" s="60">
        <v>500</v>
      </c>
      <c r="J140" s="60">
        <v>500</v>
      </c>
      <c r="K140" s="43">
        <f t="shared" si="5"/>
        <v>0</v>
      </c>
      <c r="L140" s="22" t="s">
        <v>38</v>
      </c>
      <c r="M140" s="22"/>
      <c r="N140" s="22"/>
      <c r="O140" s="22" t="s">
        <v>25</v>
      </c>
      <c r="P140" s="22">
        <v>33</v>
      </c>
    </row>
    <row r="141" spans="1:16">
      <c r="A141" s="22" t="s">
        <v>397</v>
      </c>
      <c r="B141" s="22" t="s">
        <v>397</v>
      </c>
      <c r="C141" s="23" t="s">
        <v>398</v>
      </c>
      <c r="D141" s="23"/>
      <c r="E141" s="35" t="s">
        <v>411</v>
      </c>
      <c r="F141" s="23" t="s">
        <v>412</v>
      </c>
      <c r="G141" s="22"/>
      <c r="H141" s="22" t="s">
        <v>22</v>
      </c>
      <c r="I141" s="60">
        <v>500</v>
      </c>
      <c r="J141" s="60">
        <v>500</v>
      </c>
      <c r="K141" s="43">
        <f t="shared" si="5"/>
        <v>0</v>
      </c>
      <c r="L141" s="22" t="s">
        <v>38</v>
      </c>
      <c r="M141" s="22"/>
      <c r="N141" s="22"/>
      <c r="O141" s="22" t="s">
        <v>25</v>
      </c>
      <c r="P141" s="22">
        <v>33</v>
      </c>
    </row>
    <row r="142" spans="1:16">
      <c r="A142" s="22" t="s">
        <v>397</v>
      </c>
      <c r="B142" s="22" t="s">
        <v>397</v>
      </c>
      <c r="C142" s="23" t="s">
        <v>398</v>
      </c>
      <c r="D142" s="23"/>
      <c r="E142" s="35" t="s">
        <v>413</v>
      </c>
      <c r="F142" s="23" t="s">
        <v>402</v>
      </c>
      <c r="G142" s="22"/>
      <c r="H142" s="22" t="s">
        <v>22</v>
      </c>
      <c r="I142" s="60">
        <v>500</v>
      </c>
      <c r="J142" s="60">
        <v>500</v>
      </c>
      <c r="K142" s="43">
        <f t="shared" si="5"/>
        <v>0</v>
      </c>
      <c r="L142" s="22" t="s">
        <v>38</v>
      </c>
      <c r="M142" s="22"/>
      <c r="N142" s="22"/>
      <c r="O142" s="22" t="s">
        <v>25</v>
      </c>
      <c r="P142" s="22">
        <v>33</v>
      </c>
    </row>
    <row r="143" spans="1:16">
      <c r="A143" s="22" t="s">
        <v>397</v>
      </c>
      <c r="B143" s="22" t="s">
        <v>397</v>
      </c>
      <c r="C143" s="23" t="s">
        <v>398</v>
      </c>
      <c r="D143" s="23"/>
      <c r="E143" s="35" t="s">
        <v>414</v>
      </c>
      <c r="F143" s="23" t="s">
        <v>415</v>
      </c>
      <c r="G143" s="22"/>
      <c r="H143" s="22" t="s">
        <v>22</v>
      </c>
      <c r="I143" s="60">
        <v>500</v>
      </c>
      <c r="J143" s="60">
        <v>500</v>
      </c>
      <c r="K143" s="43">
        <f t="shared" si="5"/>
        <v>0</v>
      </c>
      <c r="L143" s="22" t="s">
        <v>38</v>
      </c>
      <c r="M143" s="22"/>
      <c r="N143" s="22"/>
      <c r="O143" s="22" t="s">
        <v>25</v>
      </c>
      <c r="P143" s="22">
        <v>25</v>
      </c>
    </row>
    <row r="144" spans="1:16">
      <c r="A144" s="22" t="s">
        <v>416</v>
      </c>
      <c r="B144" s="22" t="s">
        <v>416</v>
      </c>
      <c r="C144" s="23" t="s">
        <v>398</v>
      </c>
      <c r="D144" s="23"/>
      <c r="E144" s="23" t="s">
        <v>417</v>
      </c>
      <c r="F144" s="23" t="s">
        <v>418</v>
      </c>
      <c r="G144" s="22"/>
      <c r="H144" s="22" t="s">
        <v>22</v>
      </c>
      <c r="I144" s="22">
        <v>500</v>
      </c>
      <c r="J144" s="22">
        <v>500</v>
      </c>
      <c r="K144" s="43">
        <f t="shared" si="5"/>
        <v>0</v>
      </c>
      <c r="L144" s="22" t="s">
        <v>38</v>
      </c>
      <c r="M144" s="22"/>
      <c r="N144" s="22"/>
      <c r="O144" s="22" t="s">
        <v>25</v>
      </c>
      <c r="P144" s="22">
        <v>25</v>
      </c>
    </row>
    <row r="145" spans="1:16">
      <c r="A145" s="22" t="s">
        <v>416</v>
      </c>
      <c r="B145" s="22" t="s">
        <v>416</v>
      </c>
      <c r="C145" s="23" t="s">
        <v>398</v>
      </c>
      <c r="D145" s="23"/>
      <c r="E145" s="23" t="s">
        <v>419</v>
      </c>
      <c r="F145" s="23" t="s">
        <v>420</v>
      </c>
      <c r="G145" s="22"/>
      <c r="H145" s="22" t="s">
        <v>22</v>
      </c>
      <c r="I145" s="22">
        <v>500</v>
      </c>
      <c r="J145" s="22">
        <v>500</v>
      </c>
      <c r="K145" s="43">
        <f t="shared" si="5"/>
        <v>0</v>
      </c>
      <c r="L145" s="22" t="s">
        <v>38</v>
      </c>
      <c r="M145" s="22"/>
      <c r="N145" s="22"/>
      <c r="O145" s="22" t="s">
        <v>25</v>
      </c>
      <c r="P145" s="22">
        <v>25</v>
      </c>
    </row>
    <row r="146" spans="1:16">
      <c r="A146" s="22" t="s">
        <v>416</v>
      </c>
      <c r="B146" s="22" t="s">
        <v>416</v>
      </c>
      <c r="C146" s="23" t="s">
        <v>398</v>
      </c>
      <c r="D146" s="23"/>
      <c r="E146" s="23" t="s">
        <v>421</v>
      </c>
      <c r="F146" s="23" t="s">
        <v>400</v>
      </c>
      <c r="G146" s="22"/>
      <c r="H146" s="22" t="s">
        <v>22</v>
      </c>
      <c r="I146" s="22">
        <v>500</v>
      </c>
      <c r="J146" s="22">
        <v>500</v>
      </c>
      <c r="K146" s="43">
        <f t="shared" si="5"/>
        <v>0</v>
      </c>
      <c r="L146" s="22" t="s">
        <v>38</v>
      </c>
      <c r="M146" s="22"/>
      <c r="N146" s="22"/>
      <c r="O146" s="22" t="s">
        <v>25</v>
      </c>
      <c r="P146" s="22">
        <v>25</v>
      </c>
    </row>
    <row r="147" spans="1:16">
      <c r="A147" s="22" t="s">
        <v>416</v>
      </c>
      <c r="B147" s="22" t="s">
        <v>416</v>
      </c>
      <c r="C147" s="23" t="s">
        <v>398</v>
      </c>
      <c r="D147" s="23"/>
      <c r="E147" s="23" t="s">
        <v>422</v>
      </c>
      <c r="F147" s="23" t="s">
        <v>423</v>
      </c>
      <c r="G147" s="22"/>
      <c r="H147" s="22" t="s">
        <v>22</v>
      </c>
      <c r="I147" s="22">
        <v>500</v>
      </c>
      <c r="J147" s="22">
        <v>500</v>
      </c>
      <c r="K147" s="43">
        <f t="shared" si="5"/>
        <v>0</v>
      </c>
      <c r="L147" s="22" t="s">
        <v>38</v>
      </c>
      <c r="M147" s="22"/>
      <c r="N147" s="22"/>
      <c r="O147" s="22" t="s">
        <v>25</v>
      </c>
      <c r="P147" s="22">
        <v>25</v>
      </c>
    </row>
    <row r="148" spans="1:16">
      <c r="A148" s="22" t="s">
        <v>416</v>
      </c>
      <c r="B148" s="22" t="s">
        <v>416</v>
      </c>
      <c r="C148" s="23" t="s">
        <v>398</v>
      </c>
      <c r="D148" s="23"/>
      <c r="E148" s="23" t="s">
        <v>424</v>
      </c>
      <c r="F148" s="23" t="s">
        <v>425</v>
      </c>
      <c r="G148" s="22"/>
      <c r="H148" s="22" t="s">
        <v>22</v>
      </c>
      <c r="I148" s="22">
        <v>500</v>
      </c>
      <c r="J148" s="22">
        <v>500</v>
      </c>
      <c r="K148" s="43">
        <f t="shared" si="5"/>
        <v>0</v>
      </c>
      <c r="L148" s="22" t="s">
        <v>38</v>
      </c>
      <c r="M148" s="22"/>
      <c r="N148" s="22"/>
      <c r="O148" s="22" t="s">
        <v>25</v>
      </c>
      <c r="P148" s="22">
        <v>25</v>
      </c>
    </row>
    <row r="149" spans="1:16">
      <c r="A149" s="22" t="s">
        <v>416</v>
      </c>
      <c r="B149" s="22" t="s">
        <v>416</v>
      </c>
      <c r="C149" s="23" t="s">
        <v>398</v>
      </c>
      <c r="D149" s="23"/>
      <c r="E149" s="23" t="s">
        <v>426</v>
      </c>
      <c r="F149" s="23" t="s">
        <v>378</v>
      </c>
      <c r="G149" s="22"/>
      <c r="H149" s="22" t="s">
        <v>22</v>
      </c>
      <c r="I149" s="22">
        <v>500</v>
      </c>
      <c r="J149" s="22">
        <v>500</v>
      </c>
      <c r="K149" s="43">
        <f t="shared" si="5"/>
        <v>0</v>
      </c>
      <c r="L149" s="22" t="s">
        <v>38</v>
      </c>
      <c r="M149" s="22"/>
      <c r="N149" s="22"/>
      <c r="O149" s="22" t="s">
        <v>25</v>
      </c>
      <c r="P149" s="22">
        <v>25</v>
      </c>
    </row>
    <row r="150" spans="1:16">
      <c r="A150" s="22" t="s">
        <v>416</v>
      </c>
      <c r="B150" s="22" t="s">
        <v>416</v>
      </c>
      <c r="C150" s="23" t="s">
        <v>398</v>
      </c>
      <c r="D150" s="23"/>
      <c r="E150" s="35" t="s">
        <v>427</v>
      </c>
      <c r="F150" s="35" t="s">
        <v>412</v>
      </c>
      <c r="G150" s="22"/>
      <c r="H150" s="22" t="s">
        <v>22</v>
      </c>
      <c r="I150" s="60">
        <v>60000</v>
      </c>
      <c r="J150" s="60">
        <v>60000</v>
      </c>
      <c r="K150" s="43">
        <f t="shared" si="5"/>
        <v>0</v>
      </c>
      <c r="L150" s="22" t="s">
        <v>38</v>
      </c>
      <c r="M150" s="22"/>
      <c r="N150" s="22"/>
      <c r="O150" s="22" t="s">
        <v>25</v>
      </c>
      <c r="P150" s="22">
        <f>15*66</f>
        <v>990</v>
      </c>
    </row>
    <row r="151" spans="1:16">
      <c r="A151" s="22" t="s">
        <v>416</v>
      </c>
      <c r="B151" s="22" t="s">
        <v>416</v>
      </c>
      <c r="C151" s="23" t="s">
        <v>398</v>
      </c>
      <c r="D151" s="23"/>
      <c r="E151" s="35" t="s">
        <v>428</v>
      </c>
      <c r="F151" s="35" t="s">
        <v>410</v>
      </c>
      <c r="G151" s="22"/>
      <c r="H151" s="22" t="s">
        <v>22</v>
      </c>
      <c r="I151" s="60">
        <v>80000</v>
      </c>
      <c r="J151" s="60">
        <v>80000</v>
      </c>
      <c r="K151" s="43">
        <f t="shared" si="5"/>
        <v>0</v>
      </c>
      <c r="L151" s="22" t="s">
        <v>38</v>
      </c>
      <c r="M151" s="22"/>
      <c r="N151" s="22"/>
      <c r="O151" s="22" t="s">
        <v>25</v>
      </c>
      <c r="P151" s="22">
        <f>20*66</f>
        <v>1320</v>
      </c>
    </row>
    <row r="152" spans="1:16">
      <c r="A152" s="22" t="s">
        <v>429</v>
      </c>
      <c r="B152" s="22" t="s">
        <v>429</v>
      </c>
      <c r="C152" s="23" t="s">
        <v>398</v>
      </c>
      <c r="D152" s="23"/>
      <c r="E152" s="61" t="s">
        <v>430</v>
      </c>
      <c r="F152" s="61" t="s">
        <v>431</v>
      </c>
      <c r="G152" s="22"/>
      <c r="H152" s="22" t="s">
        <v>22</v>
      </c>
      <c r="I152" s="60">
        <v>140000</v>
      </c>
      <c r="J152" s="60">
        <v>140000</v>
      </c>
      <c r="K152" s="43">
        <f t="shared" si="5"/>
        <v>0</v>
      </c>
      <c r="L152" s="22" t="s">
        <v>38</v>
      </c>
      <c r="M152" s="22"/>
      <c r="N152" s="22"/>
      <c r="O152" s="22" t="s">
        <v>25</v>
      </c>
      <c r="P152" s="22">
        <f>35*90</f>
        <v>3150</v>
      </c>
    </row>
  </sheetData>
  <autoFilter ref="A1:P152">
    <extLst/>
  </autoFilter>
  <pageMargins left="0.75" right="0.75" top="1" bottom="1" header="0.5" footer="0.5"/>
  <headerFooter/>
  <ignoredErrors>
    <ignoredError sqref="N114:N115 N106:N108 N104:N105 N102:N103 N98:N101 N83:N97 N75:N81 N63:N74 I31:I34 I35:I36 N31:N34 N35:N36 J31:J34 J35:J36 J25:J29 I25:I29 N27:N30 N2:N26 N37:N57 N58:N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1"/>
  <sheetViews>
    <sheetView zoomScale="80" zoomScaleNormal="80" topLeftCell="F1" workbookViewId="0">
      <pane ySplit="1" topLeftCell="A14" activePane="bottomLeft" state="frozen"/>
      <selection/>
      <selection pane="bottomLeft" activeCell="J33" sqref="J33"/>
    </sheetView>
  </sheetViews>
  <sheetFormatPr defaultColWidth="9.45454545454546" defaultRowHeight="14"/>
  <cols>
    <col min="1" max="1" width="10.1818181818182" style="1" customWidth="1"/>
    <col min="2" max="2" width="11.0181818181818" style="1" customWidth="1"/>
    <col min="3" max="3" width="13.8181818181818" style="1" customWidth="1"/>
    <col min="4" max="4" width="55.0909090909091" style="1" customWidth="1"/>
    <col min="5" max="5" width="16.7272727272727" style="2" customWidth="1"/>
    <col min="6" max="7" width="11.8181818181818" style="3" customWidth="1"/>
    <col min="8" max="8" width="21.2727272727273" style="3" customWidth="1"/>
    <col min="9" max="9" width="6.81818181818182" style="3" customWidth="1"/>
    <col min="10" max="10" width="63.3636363636364" style="3"/>
    <col min="11" max="11" width="15.9090909090909" style="3"/>
    <col min="12" max="13" width="24.2727272727273" style="3"/>
    <col min="14" max="15" width="11.8181818181818" style="3" customWidth="1"/>
    <col min="16" max="16384" width="9.45454545454546" style="4"/>
  </cols>
  <sheetData>
    <row r="1" ht="14.5" spans="1:11">
      <c r="A1" s="5" t="s">
        <v>432</v>
      </c>
      <c r="B1" s="5" t="s">
        <v>433</v>
      </c>
      <c r="C1" s="5" t="s">
        <v>4</v>
      </c>
      <c r="D1" s="5" t="s">
        <v>434</v>
      </c>
      <c r="E1" s="6" t="s">
        <v>435</v>
      </c>
      <c r="F1" s="7" t="s">
        <v>436</v>
      </c>
      <c r="G1" s="3" t="s">
        <v>437</v>
      </c>
      <c r="H1" s="3" t="s">
        <v>438</v>
      </c>
      <c r="J1" s="4"/>
      <c r="K1" s="4"/>
    </row>
    <row r="2" ht="14.5" spans="1:13">
      <c r="A2" s="8">
        <v>1</v>
      </c>
      <c r="B2" s="8" t="s">
        <v>439</v>
      </c>
      <c r="C2" s="9" t="s">
        <v>369</v>
      </c>
      <c r="D2" s="9" t="s">
        <v>370</v>
      </c>
      <c r="E2" s="10">
        <v>4000</v>
      </c>
      <c r="F2" s="7" t="s">
        <v>440</v>
      </c>
      <c r="G2" s="3">
        <v>207</v>
      </c>
      <c r="H2" s="11" t="s">
        <v>441</v>
      </c>
      <c r="J2" s="4" t="s">
        <v>436</v>
      </c>
      <c r="K2" s="4" t="s">
        <v>442</v>
      </c>
      <c r="L2" s="4"/>
      <c r="M2" s="4"/>
    </row>
    <row r="3" ht="14.5" spans="1:13">
      <c r="A3" s="8">
        <v>1</v>
      </c>
      <c r="B3" s="8" t="s">
        <v>439</v>
      </c>
      <c r="C3" s="9" t="s">
        <v>369</v>
      </c>
      <c r="D3" s="9" t="s">
        <v>370</v>
      </c>
      <c r="E3" s="10">
        <v>4000</v>
      </c>
      <c r="F3" s="7" t="s">
        <v>440</v>
      </c>
      <c r="G3" s="3">
        <v>207</v>
      </c>
      <c r="H3" s="11" t="s">
        <v>441</v>
      </c>
      <c r="J3" s="4" t="s">
        <v>433</v>
      </c>
      <c r="K3" s="4" t="s">
        <v>442</v>
      </c>
      <c r="L3" s="4"/>
      <c r="M3" s="4"/>
    </row>
    <row r="4" ht="14.5" spans="1:13">
      <c r="A4" s="8">
        <v>1</v>
      </c>
      <c r="B4" s="8" t="s">
        <v>439</v>
      </c>
      <c r="C4" s="9" t="s">
        <v>369</v>
      </c>
      <c r="D4" s="9" t="s">
        <v>370</v>
      </c>
      <c r="E4" s="10">
        <v>4000</v>
      </c>
      <c r="F4" s="7" t="s">
        <v>440</v>
      </c>
      <c r="G4" s="3">
        <v>207</v>
      </c>
      <c r="H4" s="11" t="s">
        <v>441</v>
      </c>
      <c r="J4" s="4"/>
      <c r="K4" s="4"/>
      <c r="L4" s="4"/>
      <c r="M4" s="4"/>
    </row>
    <row r="5" ht="14.5" spans="1:15">
      <c r="A5" s="8">
        <v>1</v>
      </c>
      <c r="B5" s="8" t="s">
        <v>439</v>
      </c>
      <c r="C5" s="9" t="s">
        <v>369</v>
      </c>
      <c r="D5" s="9" t="s">
        <v>370</v>
      </c>
      <c r="E5" s="10">
        <v>4000</v>
      </c>
      <c r="F5" s="7" t="s">
        <v>440</v>
      </c>
      <c r="G5" s="3">
        <v>207</v>
      </c>
      <c r="H5" s="11" t="s">
        <v>441</v>
      </c>
      <c r="J5" s="4" t="s">
        <v>434</v>
      </c>
      <c r="K5" s="4" t="s">
        <v>4</v>
      </c>
      <c r="L5" s="4" t="s">
        <v>443</v>
      </c>
      <c r="M5" s="4" t="s">
        <v>444</v>
      </c>
      <c r="N5" s="12" t="s">
        <v>445</v>
      </c>
      <c r="O5" s="12" t="s">
        <v>446</v>
      </c>
    </row>
    <row r="6" ht="14.5" spans="1:15">
      <c r="A6" s="8">
        <v>1</v>
      </c>
      <c r="B6" s="8" t="s">
        <v>439</v>
      </c>
      <c r="C6" s="9" t="s">
        <v>369</v>
      </c>
      <c r="D6" s="9" t="s">
        <v>370</v>
      </c>
      <c r="E6" s="10">
        <v>4000</v>
      </c>
      <c r="F6" s="7" t="s">
        <v>440</v>
      </c>
      <c r="G6" s="3">
        <v>207</v>
      </c>
      <c r="H6" s="11" t="s">
        <v>441</v>
      </c>
      <c r="J6" s="13" t="s">
        <v>370</v>
      </c>
      <c r="K6" s="4"/>
      <c r="L6" s="14">
        <v>400000</v>
      </c>
      <c r="M6" s="15">
        <v>100</v>
      </c>
      <c r="N6" s="16">
        <v>400000</v>
      </c>
      <c r="O6" s="16">
        <f ca="1">N6-GETPIVOTDATA("Sum of Cantitate/tambur",$J$5,"Tip cablu","Drop-Flat LT 12M12 G652D 2SFRP NA SJ HDPE 1kN D7.9x4.5")</f>
        <v>0</v>
      </c>
    </row>
    <row r="7" ht="14.5" spans="1:15">
      <c r="A7" s="8">
        <v>1</v>
      </c>
      <c r="B7" s="8" t="s">
        <v>439</v>
      </c>
      <c r="C7" s="9" t="s">
        <v>369</v>
      </c>
      <c r="D7" s="9" t="s">
        <v>370</v>
      </c>
      <c r="E7" s="10">
        <v>4000</v>
      </c>
      <c r="F7" s="7" t="s">
        <v>440</v>
      </c>
      <c r="G7" s="3">
        <v>207</v>
      </c>
      <c r="H7" s="11" t="s">
        <v>441</v>
      </c>
      <c r="J7" s="4"/>
      <c r="K7" s="4" t="s">
        <v>369</v>
      </c>
      <c r="L7" s="17">
        <v>400000</v>
      </c>
      <c r="M7" s="4">
        <v>100</v>
      </c>
      <c r="N7" s="16"/>
      <c r="O7" s="16"/>
    </row>
    <row r="8" ht="14.5" spans="1:15">
      <c r="A8" s="8">
        <v>1</v>
      </c>
      <c r="B8" s="8" t="s">
        <v>439</v>
      </c>
      <c r="C8" s="9" t="s">
        <v>369</v>
      </c>
      <c r="D8" s="9" t="s">
        <v>370</v>
      </c>
      <c r="E8" s="10">
        <v>4000</v>
      </c>
      <c r="F8" s="7" t="s">
        <v>440</v>
      </c>
      <c r="G8" s="3">
        <v>207</v>
      </c>
      <c r="H8" s="11" t="s">
        <v>441</v>
      </c>
      <c r="J8" s="13" t="s">
        <v>378</v>
      </c>
      <c r="K8" s="4"/>
      <c r="L8" s="14">
        <v>40000</v>
      </c>
      <c r="M8" s="15">
        <v>10</v>
      </c>
      <c r="N8" s="16">
        <v>40000</v>
      </c>
      <c r="O8" s="16">
        <f ca="1">N8-GETPIVOTDATA("Sum of Cantitate/tambur",$J$5,"Tip cablu","Microcable 144/M24 G.652D SJ HDPE 1kN D7.8")</f>
        <v>0</v>
      </c>
    </row>
    <row r="9" ht="14.5" spans="1:15">
      <c r="A9" s="8">
        <v>1</v>
      </c>
      <c r="B9" s="8" t="s">
        <v>439</v>
      </c>
      <c r="C9" s="9" t="s">
        <v>369</v>
      </c>
      <c r="D9" s="9" t="s">
        <v>370</v>
      </c>
      <c r="E9" s="10">
        <v>4000</v>
      </c>
      <c r="F9" s="7" t="s">
        <v>440</v>
      </c>
      <c r="G9" s="3">
        <v>207</v>
      </c>
      <c r="H9" s="11" t="s">
        <v>441</v>
      </c>
      <c r="J9" s="4"/>
      <c r="K9" s="4" t="s">
        <v>377</v>
      </c>
      <c r="L9" s="17">
        <v>40000</v>
      </c>
      <c r="M9" s="4">
        <v>10</v>
      </c>
      <c r="N9" s="16"/>
      <c r="O9" s="16"/>
    </row>
    <row r="10" ht="14.5" spans="1:15">
      <c r="A10" s="8">
        <v>1</v>
      </c>
      <c r="B10" s="8" t="s">
        <v>439</v>
      </c>
      <c r="C10" s="9" t="s">
        <v>369</v>
      </c>
      <c r="D10" s="9" t="s">
        <v>370</v>
      </c>
      <c r="E10" s="10">
        <v>4000</v>
      </c>
      <c r="F10" s="7" t="s">
        <v>440</v>
      </c>
      <c r="G10" s="3">
        <v>207</v>
      </c>
      <c r="H10" s="11" t="s">
        <v>441</v>
      </c>
      <c r="J10" s="13" t="s">
        <v>372</v>
      </c>
      <c r="K10" s="4"/>
      <c r="L10" s="14">
        <v>400000</v>
      </c>
      <c r="M10" s="15">
        <v>100</v>
      </c>
      <c r="N10" s="16">
        <v>400000</v>
      </c>
      <c r="O10" s="16">
        <f ca="1">N10-GETPIVOTDATA("Sum of Cantitate/tambur",$J$5,"Tip cablu","Microcable 24/M6 G.652D SJ HDPE 1kN D5.7")</f>
        <v>0</v>
      </c>
    </row>
    <row r="11" ht="14.5" spans="1:15">
      <c r="A11" s="8">
        <v>1</v>
      </c>
      <c r="B11" s="8" t="s">
        <v>439</v>
      </c>
      <c r="C11" s="9" t="s">
        <v>369</v>
      </c>
      <c r="D11" s="9" t="s">
        <v>370</v>
      </c>
      <c r="E11" s="10">
        <v>4000</v>
      </c>
      <c r="F11" s="7" t="s">
        <v>440</v>
      </c>
      <c r="G11" s="3">
        <v>207</v>
      </c>
      <c r="H11" s="11" t="s">
        <v>441</v>
      </c>
      <c r="J11" s="4"/>
      <c r="K11" s="4" t="s">
        <v>371</v>
      </c>
      <c r="L11" s="17">
        <v>400000</v>
      </c>
      <c r="M11" s="4">
        <v>100</v>
      </c>
      <c r="N11" s="16"/>
      <c r="O11" s="16"/>
    </row>
    <row r="12" ht="14.5" spans="1:15">
      <c r="A12" s="8">
        <v>1</v>
      </c>
      <c r="B12" s="8" t="s">
        <v>439</v>
      </c>
      <c r="C12" s="9" t="s">
        <v>369</v>
      </c>
      <c r="D12" s="9" t="s">
        <v>370</v>
      </c>
      <c r="E12" s="10">
        <v>4000</v>
      </c>
      <c r="F12" s="7" t="s">
        <v>440</v>
      </c>
      <c r="G12" s="3">
        <v>207</v>
      </c>
      <c r="H12" s="11" t="s">
        <v>441</v>
      </c>
      <c r="J12" s="13" t="s">
        <v>374</v>
      </c>
      <c r="K12" s="4"/>
      <c r="L12" s="14">
        <v>200000</v>
      </c>
      <c r="M12" s="15">
        <v>50</v>
      </c>
      <c r="N12" s="16">
        <v>200000</v>
      </c>
      <c r="O12" s="16">
        <f ca="1">N12-GETPIVOTDATA("Sum of Cantitate/tambur",$J$5,"Tip cablu","Microcable 48/M12 G.652D SJ HDPE 1kN D5.7")</f>
        <v>0</v>
      </c>
    </row>
    <row r="13" ht="14.5" spans="1:15">
      <c r="A13" s="8">
        <v>1</v>
      </c>
      <c r="B13" s="8" t="s">
        <v>439</v>
      </c>
      <c r="C13" s="9" t="s">
        <v>369</v>
      </c>
      <c r="D13" s="9" t="s">
        <v>370</v>
      </c>
      <c r="E13" s="10">
        <v>4000</v>
      </c>
      <c r="F13" s="7" t="s">
        <v>440</v>
      </c>
      <c r="G13" s="3">
        <v>207</v>
      </c>
      <c r="H13" s="11" t="s">
        <v>441</v>
      </c>
      <c r="J13" s="4"/>
      <c r="K13" s="4" t="s">
        <v>373</v>
      </c>
      <c r="L13" s="17">
        <v>200000</v>
      </c>
      <c r="M13" s="4">
        <v>50</v>
      </c>
      <c r="N13" s="16"/>
      <c r="O13" s="16"/>
    </row>
    <row r="14" ht="14.5" spans="1:15">
      <c r="A14" s="8">
        <v>1</v>
      </c>
      <c r="B14" s="8" t="s">
        <v>439</v>
      </c>
      <c r="C14" s="9" t="s">
        <v>369</v>
      </c>
      <c r="D14" s="9" t="s">
        <v>370</v>
      </c>
      <c r="E14" s="10">
        <v>4000</v>
      </c>
      <c r="F14" s="7" t="s">
        <v>440</v>
      </c>
      <c r="G14" s="3">
        <v>207</v>
      </c>
      <c r="H14" s="11" t="s">
        <v>441</v>
      </c>
      <c r="J14" s="13" t="s">
        <v>376</v>
      </c>
      <c r="K14" s="4"/>
      <c r="L14" s="14">
        <v>60000</v>
      </c>
      <c r="M14" s="15">
        <v>15</v>
      </c>
      <c r="N14" s="16">
        <v>60000</v>
      </c>
      <c r="O14" s="16">
        <f ca="1">N14-GETPIVOTDATA("Sum of Cantitate/tambur",$J$5,"Tip cablu","Microcable 96/M12 G.652D SJ HDPE 1kN D6.5")</f>
        <v>0</v>
      </c>
    </row>
    <row r="15" ht="14.5" spans="1:15">
      <c r="A15" s="8">
        <v>1</v>
      </c>
      <c r="B15" s="8" t="s">
        <v>439</v>
      </c>
      <c r="C15" s="9" t="s">
        <v>369</v>
      </c>
      <c r="D15" s="9" t="s">
        <v>370</v>
      </c>
      <c r="E15" s="10">
        <v>4000</v>
      </c>
      <c r="F15" s="7" t="s">
        <v>440</v>
      </c>
      <c r="G15" s="3">
        <v>207</v>
      </c>
      <c r="H15" s="11" t="s">
        <v>441</v>
      </c>
      <c r="J15" s="4"/>
      <c r="K15" s="4" t="s">
        <v>375</v>
      </c>
      <c r="L15" s="17">
        <v>60000</v>
      </c>
      <c r="M15" s="4">
        <v>15</v>
      </c>
      <c r="N15" s="16"/>
      <c r="O15" s="16"/>
    </row>
    <row r="16" ht="14.5" spans="1:15">
      <c r="A16" s="8">
        <v>1</v>
      </c>
      <c r="B16" s="8" t="s">
        <v>439</v>
      </c>
      <c r="C16" s="9" t="s">
        <v>369</v>
      </c>
      <c r="D16" s="9" t="s">
        <v>370</v>
      </c>
      <c r="E16" s="10">
        <v>4000</v>
      </c>
      <c r="F16" s="7" t="s">
        <v>440</v>
      </c>
      <c r="G16" s="3">
        <v>207</v>
      </c>
      <c r="H16" s="11" t="s">
        <v>441</v>
      </c>
      <c r="J16" s="13" t="s">
        <v>381</v>
      </c>
      <c r="K16" s="4"/>
      <c r="L16" s="14">
        <v>120000</v>
      </c>
      <c r="M16" s="15">
        <v>30</v>
      </c>
      <c r="N16" s="16">
        <v>120000</v>
      </c>
      <c r="O16" s="16">
        <f ca="1">N16-GETPIVOTDATA("Sum of Cantitate/tambur",$J$5,"Tip cablu","OPUG 12/M6 G652D NA SJ MDPE 2.5kN D9")</f>
        <v>0</v>
      </c>
    </row>
    <row r="17" ht="14.5" spans="1:15">
      <c r="A17" s="8">
        <v>1</v>
      </c>
      <c r="B17" s="8" t="s">
        <v>439</v>
      </c>
      <c r="C17" s="9" t="s">
        <v>369</v>
      </c>
      <c r="D17" s="9" t="s">
        <v>370</v>
      </c>
      <c r="E17" s="10">
        <v>4000</v>
      </c>
      <c r="F17" s="7" t="s">
        <v>440</v>
      </c>
      <c r="G17" s="3">
        <v>207</v>
      </c>
      <c r="H17" s="11" t="s">
        <v>441</v>
      </c>
      <c r="J17" s="4"/>
      <c r="K17" s="4" t="s">
        <v>380</v>
      </c>
      <c r="L17" s="17">
        <v>120000</v>
      </c>
      <c r="M17" s="4">
        <v>30</v>
      </c>
      <c r="N17" s="16"/>
      <c r="O17" s="16"/>
    </row>
    <row r="18" ht="14.5" spans="1:15">
      <c r="A18" s="8">
        <v>1</v>
      </c>
      <c r="B18" s="8" t="s">
        <v>439</v>
      </c>
      <c r="C18" s="9" t="s">
        <v>369</v>
      </c>
      <c r="D18" s="9" t="s">
        <v>370</v>
      </c>
      <c r="E18" s="10">
        <v>4000</v>
      </c>
      <c r="F18" s="7" t="s">
        <v>440</v>
      </c>
      <c r="G18" s="3">
        <v>207</v>
      </c>
      <c r="H18" s="11" t="s">
        <v>441</v>
      </c>
      <c r="J18" s="13" t="s">
        <v>389</v>
      </c>
      <c r="K18" s="4"/>
      <c r="L18" s="14">
        <v>20000</v>
      </c>
      <c r="M18" s="15">
        <v>5</v>
      </c>
      <c r="N18" s="16">
        <v>20000</v>
      </c>
      <c r="O18" s="16">
        <f ca="1">N18-GETPIVOTDATA("Sum of Cantitate/tambur",$J$5,"Tip cablu","OPUG 144/M12 G652D NA SJ MDPE 4kN D14")</f>
        <v>0</v>
      </c>
    </row>
    <row r="19" ht="14.5" spans="1:15">
      <c r="A19" s="8">
        <v>1</v>
      </c>
      <c r="B19" s="8" t="s">
        <v>439</v>
      </c>
      <c r="C19" s="9" t="s">
        <v>369</v>
      </c>
      <c r="D19" s="9" t="s">
        <v>370</v>
      </c>
      <c r="E19" s="10">
        <v>4000</v>
      </c>
      <c r="F19" s="7" t="s">
        <v>440</v>
      </c>
      <c r="G19" s="3">
        <v>207</v>
      </c>
      <c r="H19" s="11" t="s">
        <v>441</v>
      </c>
      <c r="J19" s="4"/>
      <c r="K19" s="4" t="s">
        <v>388</v>
      </c>
      <c r="L19" s="17">
        <v>20000</v>
      </c>
      <c r="M19" s="4">
        <v>5</v>
      </c>
      <c r="N19" s="16"/>
      <c r="O19" s="16"/>
    </row>
    <row r="20" ht="14.5" spans="1:15">
      <c r="A20" s="8">
        <v>1</v>
      </c>
      <c r="B20" s="8" t="s">
        <v>439</v>
      </c>
      <c r="C20" s="9" t="s">
        <v>369</v>
      </c>
      <c r="D20" s="9" t="s">
        <v>370</v>
      </c>
      <c r="E20" s="10">
        <v>4000</v>
      </c>
      <c r="F20" s="7" t="s">
        <v>440</v>
      </c>
      <c r="G20" s="3">
        <v>207</v>
      </c>
      <c r="H20" s="11" t="s">
        <v>441</v>
      </c>
      <c r="J20" s="13" t="s">
        <v>391</v>
      </c>
      <c r="K20" s="4"/>
      <c r="L20" s="14">
        <v>12000</v>
      </c>
      <c r="M20" s="15">
        <v>3</v>
      </c>
      <c r="N20" s="16">
        <v>12000</v>
      </c>
      <c r="O20" s="16">
        <f ca="1">N20-GETPIVOTDATA("Sum of Cantitate/tambur",$J$5,"Tip cablu","OPUG 192/M16 G652D NA SJ MDPE 5kN D15.3")</f>
        <v>0</v>
      </c>
    </row>
    <row r="21" ht="14.5" spans="1:15">
      <c r="A21" s="8">
        <v>1</v>
      </c>
      <c r="B21" s="8" t="s">
        <v>439</v>
      </c>
      <c r="C21" s="9" t="s">
        <v>369</v>
      </c>
      <c r="D21" s="9" t="s">
        <v>370</v>
      </c>
      <c r="E21" s="10">
        <v>4000</v>
      </c>
      <c r="F21" s="7" t="s">
        <v>440</v>
      </c>
      <c r="G21" s="3">
        <v>207</v>
      </c>
      <c r="H21" s="11" t="s">
        <v>441</v>
      </c>
      <c r="J21" s="4"/>
      <c r="K21" s="4" t="s">
        <v>390</v>
      </c>
      <c r="L21" s="17">
        <v>12000</v>
      </c>
      <c r="M21" s="4">
        <v>3</v>
      </c>
      <c r="N21" s="16"/>
      <c r="O21" s="16"/>
    </row>
    <row r="22" ht="14.5" spans="1:15">
      <c r="A22" s="8">
        <v>1</v>
      </c>
      <c r="B22" s="8" t="s">
        <v>439</v>
      </c>
      <c r="C22" s="9" t="s">
        <v>369</v>
      </c>
      <c r="D22" s="9" t="s">
        <v>370</v>
      </c>
      <c r="E22" s="10">
        <v>4000</v>
      </c>
      <c r="F22" s="7" t="s">
        <v>440</v>
      </c>
      <c r="G22" s="3">
        <v>207</v>
      </c>
      <c r="H22" s="11" t="s">
        <v>441</v>
      </c>
      <c r="J22" s="13" t="s">
        <v>383</v>
      </c>
      <c r="K22" s="4"/>
      <c r="L22" s="14">
        <v>120000</v>
      </c>
      <c r="M22" s="15">
        <v>30</v>
      </c>
      <c r="N22" s="16">
        <v>120000</v>
      </c>
      <c r="O22" s="16">
        <f ca="1">N22-GETPIVOTDATA("Sum of Cantitate/tambur",$J$5,"Tip cablu","OPUG 24/M6 G652D NA SJ MDPE 2.5kN D10")</f>
        <v>0</v>
      </c>
    </row>
    <row r="23" ht="14.5" spans="1:15">
      <c r="A23" s="8">
        <v>1</v>
      </c>
      <c r="B23" s="8" t="s">
        <v>439</v>
      </c>
      <c r="C23" s="9" t="s">
        <v>369</v>
      </c>
      <c r="D23" s="9" t="s">
        <v>370</v>
      </c>
      <c r="E23" s="10">
        <v>4000</v>
      </c>
      <c r="F23" s="7" t="s">
        <v>440</v>
      </c>
      <c r="G23" s="3">
        <v>207</v>
      </c>
      <c r="H23" s="11" t="s">
        <v>441</v>
      </c>
      <c r="J23" s="4"/>
      <c r="K23" s="4" t="s">
        <v>382</v>
      </c>
      <c r="L23" s="17">
        <v>120000</v>
      </c>
      <c r="M23" s="4">
        <v>30</v>
      </c>
      <c r="N23" s="16"/>
      <c r="O23" s="16"/>
    </row>
    <row r="24" ht="14.5" spans="1:15">
      <c r="A24" s="8">
        <v>1</v>
      </c>
      <c r="B24" s="8" t="s">
        <v>439</v>
      </c>
      <c r="C24" s="9" t="s">
        <v>369</v>
      </c>
      <c r="D24" s="9" t="s">
        <v>370</v>
      </c>
      <c r="E24" s="10">
        <v>4000</v>
      </c>
      <c r="F24" s="7" t="s">
        <v>440</v>
      </c>
      <c r="G24" s="3">
        <v>207</v>
      </c>
      <c r="H24" s="11" t="s">
        <v>441</v>
      </c>
      <c r="J24" s="13" t="s">
        <v>393</v>
      </c>
      <c r="K24" s="4"/>
      <c r="L24" s="14">
        <v>20000</v>
      </c>
      <c r="M24" s="15">
        <v>5</v>
      </c>
      <c r="N24" s="16">
        <v>20000</v>
      </c>
      <c r="O24" s="16">
        <f ca="1">N24-GETPIVOTDATA("Sum of Cantitate/tambur",$J$5,"Tip cablu","OPUG 288/M16 G652D NA SJ MDPE 5kN D15.6")</f>
        <v>0</v>
      </c>
    </row>
    <row r="25" ht="14.5" spans="1:15">
      <c r="A25" s="8">
        <v>1</v>
      </c>
      <c r="B25" s="8" t="s">
        <v>439</v>
      </c>
      <c r="C25" s="9" t="s">
        <v>369</v>
      </c>
      <c r="D25" s="9" t="s">
        <v>370</v>
      </c>
      <c r="E25" s="10">
        <v>4000</v>
      </c>
      <c r="F25" s="7" t="s">
        <v>440</v>
      </c>
      <c r="G25" s="3">
        <v>207</v>
      </c>
      <c r="H25" s="11" t="s">
        <v>441</v>
      </c>
      <c r="J25" s="4"/>
      <c r="K25" s="4" t="s">
        <v>392</v>
      </c>
      <c r="L25" s="17">
        <v>20000</v>
      </c>
      <c r="M25" s="4">
        <v>5</v>
      </c>
      <c r="N25" s="16"/>
      <c r="O25" s="16"/>
    </row>
    <row r="26" ht="14.5" spans="1:15">
      <c r="A26" s="8">
        <v>1</v>
      </c>
      <c r="B26" s="8" t="s">
        <v>439</v>
      </c>
      <c r="C26" s="9" t="s">
        <v>369</v>
      </c>
      <c r="D26" s="9" t="s">
        <v>370</v>
      </c>
      <c r="E26" s="10">
        <v>4000</v>
      </c>
      <c r="F26" s="7" t="s">
        <v>440</v>
      </c>
      <c r="G26" s="3">
        <v>207</v>
      </c>
      <c r="H26" s="11" t="s">
        <v>441</v>
      </c>
      <c r="J26" s="13" t="s">
        <v>385</v>
      </c>
      <c r="K26" s="4"/>
      <c r="L26" s="14">
        <v>80000</v>
      </c>
      <c r="M26" s="15">
        <v>20</v>
      </c>
      <c r="N26" s="16">
        <v>80000</v>
      </c>
      <c r="O26" s="16">
        <f ca="1">N26-GETPIVOTDATA("Sum of Cantitate/tambur",$J$5,"Tip cablu","OPUG 48/M12 G652D NA SJ MDPE 2.5kN D10")</f>
        <v>0</v>
      </c>
    </row>
    <row r="27" ht="14.5" spans="1:15">
      <c r="A27" s="8">
        <v>1</v>
      </c>
      <c r="B27" s="8" t="s">
        <v>439</v>
      </c>
      <c r="C27" s="9" t="s">
        <v>369</v>
      </c>
      <c r="D27" s="9" t="s">
        <v>370</v>
      </c>
      <c r="E27" s="10">
        <v>4000</v>
      </c>
      <c r="F27" s="7" t="s">
        <v>440</v>
      </c>
      <c r="G27" s="3">
        <v>207</v>
      </c>
      <c r="H27" s="11" t="s">
        <v>441</v>
      </c>
      <c r="J27" s="4"/>
      <c r="K27" s="4" t="s">
        <v>384</v>
      </c>
      <c r="L27" s="17">
        <v>80000</v>
      </c>
      <c r="M27" s="4">
        <v>20</v>
      </c>
      <c r="N27" s="16"/>
      <c r="O27" s="16"/>
    </row>
    <row r="28" ht="14.5" spans="1:15">
      <c r="A28" s="8">
        <v>1</v>
      </c>
      <c r="B28" s="8" t="s">
        <v>439</v>
      </c>
      <c r="C28" s="9" t="s">
        <v>369</v>
      </c>
      <c r="D28" s="9" t="s">
        <v>370</v>
      </c>
      <c r="E28" s="10">
        <v>4000</v>
      </c>
      <c r="F28" s="7" t="s">
        <v>440</v>
      </c>
      <c r="G28" s="3">
        <v>207</v>
      </c>
      <c r="H28" s="11" t="s">
        <v>441</v>
      </c>
      <c r="J28" s="13" t="s">
        <v>395</v>
      </c>
      <c r="K28" s="4"/>
      <c r="L28" s="14">
        <v>8000</v>
      </c>
      <c r="M28" s="15">
        <v>2</v>
      </c>
      <c r="N28" s="16">
        <v>8000</v>
      </c>
      <c r="O28" s="16">
        <f ca="1">N28-GETPIVOTDATA("Sum of Cantitate/tambur",$J$5,"Tip cablu","OPUG 512/M16 G652D NA SJ MDPE 5kN D19.7")</f>
        <v>0</v>
      </c>
    </row>
    <row r="29" ht="14.5" spans="1:15">
      <c r="A29" s="8">
        <v>1</v>
      </c>
      <c r="B29" s="8" t="s">
        <v>439</v>
      </c>
      <c r="C29" s="9" t="s">
        <v>369</v>
      </c>
      <c r="D29" s="9" t="s">
        <v>370</v>
      </c>
      <c r="E29" s="10">
        <v>4000</v>
      </c>
      <c r="F29" s="7" t="s">
        <v>440</v>
      </c>
      <c r="G29" s="3">
        <v>207</v>
      </c>
      <c r="H29" s="11" t="s">
        <v>441</v>
      </c>
      <c r="J29" s="4"/>
      <c r="K29" s="4" t="s">
        <v>394</v>
      </c>
      <c r="L29" s="17">
        <v>8000</v>
      </c>
      <c r="M29" s="4">
        <v>2</v>
      </c>
      <c r="N29" s="16"/>
      <c r="O29" s="16"/>
    </row>
    <row r="30" ht="14.5" spans="1:15">
      <c r="A30" s="8">
        <v>1</v>
      </c>
      <c r="B30" s="8" t="s">
        <v>439</v>
      </c>
      <c r="C30" s="9" t="s">
        <v>369</v>
      </c>
      <c r="D30" s="9" t="s">
        <v>370</v>
      </c>
      <c r="E30" s="10">
        <v>4000</v>
      </c>
      <c r="F30" s="7" t="s">
        <v>440</v>
      </c>
      <c r="G30" s="3">
        <v>207</v>
      </c>
      <c r="H30" s="11" t="s">
        <v>441</v>
      </c>
      <c r="J30" s="13" t="s">
        <v>387</v>
      </c>
      <c r="K30" s="4"/>
      <c r="L30" s="14">
        <v>40000</v>
      </c>
      <c r="M30" s="15">
        <v>10</v>
      </c>
      <c r="N30" s="16">
        <v>40000</v>
      </c>
      <c r="O30" s="16">
        <f ca="1">N30-GETPIVOTDATA("Sum of Cantitate/tambur",$J$5,"Tip cablu","OPUG 96/M12 G652D NA SJ MDPE 3.25kN D11.4")</f>
        <v>0</v>
      </c>
    </row>
    <row r="31" ht="14.5" spans="1:15">
      <c r="A31" s="8">
        <v>1</v>
      </c>
      <c r="B31" s="8" t="s">
        <v>439</v>
      </c>
      <c r="C31" s="9" t="s">
        <v>369</v>
      </c>
      <c r="D31" s="9" t="s">
        <v>370</v>
      </c>
      <c r="E31" s="10">
        <v>4000</v>
      </c>
      <c r="F31" s="7" t="s">
        <v>440</v>
      </c>
      <c r="G31" s="3">
        <v>207</v>
      </c>
      <c r="H31" s="11" t="s">
        <v>441</v>
      </c>
      <c r="J31" s="4"/>
      <c r="K31" s="4" t="s">
        <v>386</v>
      </c>
      <c r="L31" s="17">
        <v>40000</v>
      </c>
      <c r="M31" s="4">
        <v>10</v>
      </c>
      <c r="N31" s="16"/>
      <c r="O31" s="16"/>
    </row>
    <row r="32" ht="14.5" spans="1:13">
      <c r="A32" s="8">
        <v>1</v>
      </c>
      <c r="B32" s="8" t="s">
        <v>439</v>
      </c>
      <c r="C32" s="9" t="s">
        <v>369</v>
      </c>
      <c r="D32" s="9" t="s">
        <v>370</v>
      </c>
      <c r="E32" s="10">
        <v>4000</v>
      </c>
      <c r="F32" s="7" t="s">
        <v>440</v>
      </c>
      <c r="G32" s="3">
        <v>207</v>
      </c>
      <c r="H32" s="11" t="s">
        <v>441</v>
      </c>
      <c r="J32" s="4" t="s">
        <v>447</v>
      </c>
      <c r="K32" s="4"/>
      <c r="L32" s="17">
        <v>1520000</v>
      </c>
      <c r="M32" s="4">
        <v>380</v>
      </c>
    </row>
    <row r="33" ht="14.5" spans="1:13">
      <c r="A33" s="8">
        <v>1</v>
      </c>
      <c r="B33" s="8" t="s">
        <v>439</v>
      </c>
      <c r="C33" s="9" t="s">
        <v>369</v>
      </c>
      <c r="D33" s="9" t="s">
        <v>370</v>
      </c>
      <c r="E33" s="10">
        <v>4000</v>
      </c>
      <c r="F33" s="7" t="s">
        <v>440</v>
      </c>
      <c r="G33" s="3">
        <v>207</v>
      </c>
      <c r="H33" s="11" t="s">
        <v>441</v>
      </c>
      <c r="J33" s="4"/>
      <c r="K33" s="4"/>
      <c r="L33" s="4"/>
      <c r="M33" s="4"/>
    </row>
    <row r="34" ht="14.5" spans="1:13">
      <c r="A34" s="8">
        <v>1</v>
      </c>
      <c r="B34" s="8" t="s">
        <v>439</v>
      </c>
      <c r="C34" s="9" t="s">
        <v>369</v>
      </c>
      <c r="D34" s="9" t="s">
        <v>370</v>
      </c>
      <c r="E34" s="10">
        <v>4000</v>
      </c>
      <c r="F34" s="7" t="s">
        <v>440</v>
      </c>
      <c r="G34" s="3">
        <v>207</v>
      </c>
      <c r="H34" s="11" t="s">
        <v>441</v>
      </c>
      <c r="J34" s="4"/>
      <c r="K34" s="4"/>
      <c r="L34" s="4"/>
      <c r="M34" s="4"/>
    </row>
    <row r="35" ht="14.5" spans="1:13">
      <c r="A35" s="8">
        <v>1</v>
      </c>
      <c r="B35" s="8" t="s">
        <v>439</v>
      </c>
      <c r="C35" s="9" t="s">
        <v>369</v>
      </c>
      <c r="D35" s="9" t="s">
        <v>370</v>
      </c>
      <c r="E35" s="10">
        <v>4000</v>
      </c>
      <c r="F35" s="7" t="s">
        <v>440</v>
      </c>
      <c r="G35" s="3">
        <v>207</v>
      </c>
      <c r="H35" s="11" t="s">
        <v>441</v>
      </c>
      <c r="J35" s="4"/>
      <c r="K35" s="4"/>
      <c r="L35" s="4"/>
      <c r="M35" s="4"/>
    </row>
    <row r="36" ht="14.5" spans="1:13">
      <c r="A36" s="8">
        <v>1</v>
      </c>
      <c r="B36" s="8" t="s">
        <v>439</v>
      </c>
      <c r="C36" s="9" t="s">
        <v>369</v>
      </c>
      <c r="D36" s="9" t="s">
        <v>370</v>
      </c>
      <c r="E36" s="10">
        <v>4000</v>
      </c>
      <c r="F36" s="7" t="s">
        <v>440</v>
      </c>
      <c r="G36" s="3">
        <v>207</v>
      </c>
      <c r="H36" s="11" t="s">
        <v>441</v>
      </c>
      <c r="J36" s="4"/>
      <c r="K36" s="4"/>
      <c r="L36" s="4"/>
      <c r="M36" s="4"/>
    </row>
    <row r="37" ht="14.5" spans="1:13">
      <c r="A37" s="8">
        <v>1</v>
      </c>
      <c r="B37" s="8" t="s">
        <v>439</v>
      </c>
      <c r="C37" s="9" t="s">
        <v>369</v>
      </c>
      <c r="D37" s="9" t="s">
        <v>370</v>
      </c>
      <c r="E37" s="10">
        <v>4000</v>
      </c>
      <c r="F37" s="7" t="s">
        <v>440</v>
      </c>
      <c r="G37" s="3">
        <v>207</v>
      </c>
      <c r="H37" s="11" t="s">
        <v>441</v>
      </c>
      <c r="J37" s="4"/>
      <c r="K37" s="4"/>
      <c r="L37" s="4"/>
      <c r="M37" s="4"/>
    </row>
    <row r="38" ht="14.5" spans="1:13">
      <c r="A38" s="8">
        <v>1</v>
      </c>
      <c r="B38" s="8" t="s">
        <v>439</v>
      </c>
      <c r="C38" s="9" t="s">
        <v>369</v>
      </c>
      <c r="D38" s="9" t="s">
        <v>370</v>
      </c>
      <c r="E38" s="10">
        <v>4000</v>
      </c>
      <c r="F38" s="7" t="s">
        <v>440</v>
      </c>
      <c r="G38" s="3">
        <v>207</v>
      </c>
      <c r="H38" s="11" t="s">
        <v>441</v>
      </c>
      <c r="J38" s="4"/>
      <c r="K38" s="4"/>
      <c r="L38" s="4"/>
      <c r="M38" s="4"/>
    </row>
    <row r="39" ht="14.5" spans="1:13">
      <c r="A39" s="8">
        <v>1</v>
      </c>
      <c r="B39" s="8" t="s">
        <v>439</v>
      </c>
      <c r="C39" s="9" t="s">
        <v>369</v>
      </c>
      <c r="D39" s="9" t="s">
        <v>370</v>
      </c>
      <c r="E39" s="10">
        <v>4000</v>
      </c>
      <c r="F39" s="7" t="s">
        <v>440</v>
      </c>
      <c r="G39" s="3">
        <v>207</v>
      </c>
      <c r="H39" s="11" t="s">
        <v>441</v>
      </c>
      <c r="J39" s="4"/>
      <c r="K39" s="4"/>
      <c r="L39" s="4"/>
      <c r="M39" s="4"/>
    </row>
    <row r="40" ht="14.5" spans="1:13">
      <c r="A40" s="8">
        <v>1</v>
      </c>
      <c r="B40" s="8" t="s">
        <v>439</v>
      </c>
      <c r="C40" s="9" t="s">
        <v>369</v>
      </c>
      <c r="D40" s="9" t="s">
        <v>370</v>
      </c>
      <c r="E40" s="10">
        <v>4000</v>
      </c>
      <c r="F40" s="7" t="s">
        <v>440</v>
      </c>
      <c r="G40" s="3">
        <v>207</v>
      </c>
      <c r="H40" s="11" t="s">
        <v>441</v>
      </c>
      <c r="J40" s="4"/>
      <c r="K40" s="4"/>
      <c r="L40" s="4"/>
      <c r="M40" s="4"/>
    </row>
    <row r="41" ht="14.5" spans="1:13">
      <c r="A41" s="8">
        <v>1</v>
      </c>
      <c r="B41" s="8" t="s">
        <v>439</v>
      </c>
      <c r="C41" s="9" t="s">
        <v>369</v>
      </c>
      <c r="D41" s="9" t="s">
        <v>370</v>
      </c>
      <c r="E41" s="10">
        <v>4000</v>
      </c>
      <c r="F41" s="7" t="s">
        <v>440</v>
      </c>
      <c r="G41" s="3">
        <v>207</v>
      </c>
      <c r="H41" s="11" t="s">
        <v>441</v>
      </c>
      <c r="J41" s="4"/>
      <c r="K41" s="4"/>
      <c r="L41" s="4"/>
      <c r="M41" s="4"/>
    </row>
    <row r="42" ht="14.5" spans="1:13">
      <c r="A42" s="8">
        <v>1</v>
      </c>
      <c r="B42" s="8" t="s">
        <v>439</v>
      </c>
      <c r="C42" s="9" t="s">
        <v>369</v>
      </c>
      <c r="D42" s="9" t="s">
        <v>370</v>
      </c>
      <c r="E42" s="10">
        <v>4000</v>
      </c>
      <c r="F42" s="7" t="s">
        <v>440</v>
      </c>
      <c r="G42" s="3">
        <v>207</v>
      </c>
      <c r="H42" s="11" t="s">
        <v>441</v>
      </c>
      <c r="J42" s="4"/>
      <c r="K42" s="4"/>
      <c r="L42" s="4"/>
      <c r="M42" s="4"/>
    </row>
    <row r="43" ht="14.5" spans="1:13">
      <c r="A43" s="8">
        <v>1</v>
      </c>
      <c r="B43" s="8" t="s">
        <v>439</v>
      </c>
      <c r="C43" s="9" t="s">
        <v>369</v>
      </c>
      <c r="D43" s="9" t="s">
        <v>370</v>
      </c>
      <c r="E43" s="10">
        <v>4000</v>
      </c>
      <c r="F43" s="7" t="s">
        <v>440</v>
      </c>
      <c r="G43" s="3">
        <v>207</v>
      </c>
      <c r="H43" s="11" t="s">
        <v>441</v>
      </c>
      <c r="J43" s="4"/>
      <c r="K43" s="4"/>
      <c r="L43" s="4"/>
      <c r="M43" s="4"/>
    </row>
    <row r="44" ht="14.5" spans="1:13">
      <c r="A44" s="8">
        <v>1</v>
      </c>
      <c r="B44" s="8" t="s">
        <v>439</v>
      </c>
      <c r="C44" s="9" t="s">
        <v>369</v>
      </c>
      <c r="D44" s="9" t="s">
        <v>370</v>
      </c>
      <c r="E44" s="10">
        <v>4000</v>
      </c>
      <c r="F44" s="7" t="s">
        <v>440</v>
      </c>
      <c r="G44" s="3">
        <v>207</v>
      </c>
      <c r="H44" s="11" t="s">
        <v>441</v>
      </c>
      <c r="J44" s="4"/>
      <c r="K44" s="4"/>
      <c r="L44" s="4"/>
      <c r="M44" s="4"/>
    </row>
    <row r="45" ht="14.5" spans="1:13">
      <c r="A45" s="8">
        <v>1</v>
      </c>
      <c r="B45" s="8" t="s">
        <v>439</v>
      </c>
      <c r="C45" s="9" t="s">
        <v>369</v>
      </c>
      <c r="D45" s="9" t="s">
        <v>370</v>
      </c>
      <c r="E45" s="10">
        <v>4000</v>
      </c>
      <c r="F45" s="7" t="s">
        <v>440</v>
      </c>
      <c r="G45" s="3">
        <v>207</v>
      </c>
      <c r="H45" s="11" t="s">
        <v>441</v>
      </c>
      <c r="J45" s="4"/>
      <c r="K45" s="4"/>
      <c r="L45" s="4"/>
      <c r="M45" s="4"/>
    </row>
    <row r="46" ht="14.5" spans="1:13">
      <c r="A46" s="8">
        <v>1</v>
      </c>
      <c r="B46" s="8" t="s">
        <v>439</v>
      </c>
      <c r="C46" s="9" t="s">
        <v>369</v>
      </c>
      <c r="D46" s="9" t="s">
        <v>370</v>
      </c>
      <c r="E46" s="10">
        <v>4000</v>
      </c>
      <c r="F46" s="7" t="s">
        <v>440</v>
      </c>
      <c r="G46" s="3">
        <v>207</v>
      </c>
      <c r="H46" s="11" t="s">
        <v>441</v>
      </c>
      <c r="J46" s="4"/>
      <c r="K46" s="4"/>
      <c r="L46" s="4"/>
      <c r="M46" s="4"/>
    </row>
    <row r="47" ht="14.5" spans="1:13">
      <c r="A47" s="8">
        <v>1</v>
      </c>
      <c r="B47" s="8" t="s">
        <v>439</v>
      </c>
      <c r="C47" s="9" t="s">
        <v>369</v>
      </c>
      <c r="D47" s="9" t="s">
        <v>370</v>
      </c>
      <c r="E47" s="10">
        <v>4000</v>
      </c>
      <c r="F47" s="7" t="s">
        <v>440</v>
      </c>
      <c r="G47" s="3">
        <v>207</v>
      </c>
      <c r="H47" s="11" t="s">
        <v>441</v>
      </c>
      <c r="J47" s="4"/>
      <c r="K47" s="4"/>
      <c r="L47" s="4"/>
      <c r="M47" s="4"/>
    </row>
    <row r="48" ht="14.5" spans="1:13">
      <c r="A48" s="8">
        <v>1</v>
      </c>
      <c r="B48" s="8" t="s">
        <v>439</v>
      </c>
      <c r="C48" s="9" t="s">
        <v>369</v>
      </c>
      <c r="D48" s="9" t="s">
        <v>370</v>
      </c>
      <c r="E48" s="10">
        <v>4000</v>
      </c>
      <c r="F48" s="7" t="s">
        <v>440</v>
      </c>
      <c r="G48" s="3">
        <v>207</v>
      </c>
      <c r="H48" s="11" t="s">
        <v>441</v>
      </c>
      <c r="J48" s="4"/>
      <c r="K48" s="4"/>
      <c r="L48" s="4"/>
      <c r="M48" s="4"/>
    </row>
    <row r="49" ht="14.5" spans="1:13">
      <c r="A49" s="8">
        <v>1</v>
      </c>
      <c r="B49" s="8" t="s">
        <v>439</v>
      </c>
      <c r="C49" s="9" t="s">
        <v>369</v>
      </c>
      <c r="D49" s="9" t="s">
        <v>370</v>
      </c>
      <c r="E49" s="10">
        <v>4000</v>
      </c>
      <c r="F49" s="7" t="s">
        <v>440</v>
      </c>
      <c r="G49" s="3">
        <v>207</v>
      </c>
      <c r="H49" s="11" t="s">
        <v>441</v>
      </c>
      <c r="J49" s="4"/>
      <c r="K49" s="4"/>
      <c r="L49" s="4"/>
      <c r="M49" s="4"/>
    </row>
    <row r="50" ht="14.5" spans="1:13">
      <c r="A50" s="8">
        <v>1</v>
      </c>
      <c r="B50" s="8" t="s">
        <v>439</v>
      </c>
      <c r="C50" s="9" t="s">
        <v>369</v>
      </c>
      <c r="D50" s="9" t="s">
        <v>370</v>
      </c>
      <c r="E50" s="10">
        <v>4000</v>
      </c>
      <c r="F50" s="7" t="s">
        <v>440</v>
      </c>
      <c r="G50" s="3">
        <v>207</v>
      </c>
      <c r="H50" s="11" t="s">
        <v>441</v>
      </c>
      <c r="J50" s="4"/>
      <c r="K50" s="4"/>
      <c r="L50" s="4"/>
      <c r="M50" s="4"/>
    </row>
    <row r="51" ht="14.5" spans="1:13">
      <c r="A51" s="8">
        <v>1</v>
      </c>
      <c r="B51" s="8" t="s">
        <v>439</v>
      </c>
      <c r="C51" s="9" t="s">
        <v>369</v>
      </c>
      <c r="D51" s="9" t="s">
        <v>370</v>
      </c>
      <c r="E51" s="10">
        <v>4000</v>
      </c>
      <c r="F51" s="7" t="s">
        <v>440</v>
      </c>
      <c r="G51" s="3">
        <v>207</v>
      </c>
      <c r="H51" s="11" t="s">
        <v>441</v>
      </c>
      <c r="J51" s="4"/>
      <c r="K51" s="4"/>
      <c r="L51" s="4"/>
      <c r="M51" s="4"/>
    </row>
    <row r="52" ht="14.5" spans="1:13">
      <c r="A52" s="8">
        <v>1</v>
      </c>
      <c r="B52" s="8" t="s">
        <v>439</v>
      </c>
      <c r="C52" s="9" t="s">
        <v>369</v>
      </c>
      <c r="D52" s="9" t="s">
        <v>370</v>
      </c>
      <c r="E52" s="10">
        <v>4000</v>
      </c>
      <c r="F52" s="7" t="s">
        <v>440</v>
      </c>
      <c r="G52" s="3">
        <v>207</v>
      </c>
      <c r="H52" s="11" t="s">
        <v>441</v>
      </c>
      <c r="J52" s="4"/>
      <c r="K52" s="4"/>
      <c r="L52" s="4"/>
      <c r="M52" s="4"/>
    </row>
    <row r="53" ht="14.5" spans="1:13">
      <c r="A53" s="8">
        <v>1</v>
      </c>
      <c r="B53" s="8" t="s">
        <v>439</v>
      </c>
      <c r="C53" s="9" t="s">
        <v>369</v>
      </c>
      <c r="D53" s="9" t="s">
        <v>370</v>
      </c>
      <c r="E53" s="10">
        <v>4000</v>
      </c>
      <c r="F53" s="7" t="s">
        <v>440</v>
      </c>
      <c r="G53" s="3">
        <v>207</v>
      </c>
      <c r="H53" s="11" t="s">
        <v>441</v>
      </c>
      <c r="J53" s="4"/>
      <c r="K53" s="4"/>
      <c r="L53" s="4"/>
      <c r="M53" s="4"/>
    </row>
    <row r="54" ht="14.5" spans="1:13">
      <c r="A54" s="8">
        <v>1</v>
      </c>
      <c r="B54" s="8" t="s">
        <v>439</v>
      </c>
      <c r="C54" s="9" t="s">
        <v>369</v>
      </c>
      <c r="D54" s="9" t="s">
        <v>370</v>
      </c>
      <c r="E54" s="10">
        <v>4000</v>
      </c>
      <c r="F54" s="7" t="s">
        <v>440</v>
      </c>
      <c r="G54" s="3">
        <v>207</v>
      </c>
      <c r="H54" s="11" t="s">
        <v>441</v>
      </c>
      <c r="J54" s="4"/>
      <c r="K54" s="4"/>
      <c r="L54" s="4"/>
      <c r="M54" s="4"/>
    </row>
    <row r="55" ht="14.5" spans="1:13">
      <c r="A55" s="8">
        <v>1</v>
      </c>
      <c r="B55" s="8" t="s">
        <v>439</v>
      </c>
      <c r="C55" s="9" t="s">
        <v>369</v>
      </c>
      <c r="D55" s="9" t="s">
        <v>370</v>
      </c>
      <c r="E55" s="10">
        <v>4000</v>
      </c>
      <c r="F55" s="7" t="s">
        <v>440</v>
      </c>
      <c r="G55" s="3">
        <v>207</v>
      </c>
      <c r="H55" s="11" t="s">
        <v>441</v>
      </c>
      <c r="J55" s="4"/>
      <c r="K55" s="4"/>
      <c r="L55" s="4"/>
      <c r="M55" s="4"/>
    </row>
    <row r="56" ht="14.5" spans="1:13">
      <c r="A56" s="8">
        <v>1</v>
      </c>
      <c r="B56" s="8" t="s">
        <v>439</v>
      </c>
      <c r="C56" s="9" t="s">
        <v>369</v>
      </c>
      <c r="D56" s="9" t="s">
        <v>370</v>
      </c>
      <c r="E56" s="10">
        <v>4000</v>
      </c>
      <c r="F56" s="7" t="s">
        <v>440</v>
      </c>
      <c r="G56" s="3">
        <v>207</v>
      </c>
      <c r="H56" s="11" t="s">
        <v>441</v>
      </c>
      <c r="J56" s="4"/>
      <c r="K56" s="4"/>
      <c r="L56" s="4"/>
      <c r="M56" s="4"/>
    </row>
    <row r="57" ht="14.5" spans="1:13">
      <c r="A57" s="8">
        <v>1</v>
      </c>
      <c r="B57" s="8" t="s">
        <v>439</v>
      </c>
      <c r="C57" s="9" t="s">
        <v>369</v>
      </c>
      <c r="D57" s="9" t="s">
        <v>370</v>
      </c>
      <c r="E57" s="10">
        <v>4000</v>
      </c>
      <c r="F57" s="7" t="s">
        <v>440</v>
      </c>
      <c r="G57" s="3">
        <v>207</v>
      </c>
      <c r="H57" s="11" t="s">
        <v>441</v>
      </c>
      <c r="J57" s="4"/>
      <c r="K57" s="4"/>
      <c r="L57" s="4"/>
      <c r="M57" s="4"/>
    </row>
    <row r="58" ht="14.5" spans="1:13">
      <c r="A58" s="8">
        <v>1</v>
      </c>
      <c r="B58" s="8" t="s">
        <v>439</v>
      </c>
      <c r="C58" s="9" t="s">
        <v>369</v>
      </c>
      <c r="D58" s="9" t="s">
        <v>370</v>
      </c>
      <c r="E58" s="10">
        <v>4000</v>
      </c>
      <c r="F58" s="7" t="s">
        <v>440</v>
      </c>
      <c r="G58" s="3">
        <v>207</v>
      </c>
      <c r="H58" s="11" t="s">
        <v>441</v>
      </c>
      <c r="J58" s="4"/>
      <c r="K58" s="4"/>
      <c r="L58" s="4"/>
      <c r="M58" s="4"/>
    </row>
    <row r="59" ht="14.5" spans="1:8">
      <c r="A59" s="8">
        <v>1</v>
      </c>
      <c r="B59" s="8" t="s">
        <v>439</v>
      </c>
      <c r="C59" s="9" t="s">
        <v>369</v>
      </c>
      <c r="D59" s="9" t="s">
        <v>370</v>
      </c>
      <c r="E59" s="10">
        <v>4000</v>
      </c>
      <c r="F59" s="7" t="s">
        <v>440</v>
      </c>
      <c r="G59" s="3">
        <v>207</v>
      </c>
      <c r="H59" s="11" t="s">
        <v>441</v>
      </c>
    </row>
    <row r="60" ht="14.5" spans="1:8">
      <c r="A60" s="8">
        <v>1</v>
      </c>
      <c r="B60" s="8" t="s">
        <v>439</v>
      </c>
      <c r="C60" s="9" t="s">
        <v>369</v>
      </c>
      <c r="D60" s="9" t="s">
        <v>370</v>
      </c>
      <c r="E60" s="10">
        <v>4000</v>
      </c>
      <c r="F60" s="7" t="s">
        <v>440</v>
      </c>
      <c r="G60" s="3">
        <v>207</v>
      </c>
      <c r="H60" s="11" t="s">
        <v>441</v>
      </c>
    </row>
    <row r="61" ht="14.5" spans="1:8">
      <c r="A61" s="8">
        <v>1</v>
      </c>
      <c r="B61" s="8" t="s">
        <v>439</v>
      </c>
      <c r="C61" s="9" t="s">
        <v>369</v>
      </c>
      <c r="D61" s="9" t="s">
        <v>370</v>
      </c>
      <c r="E61" s="10">
        <v>4000</v>
      </c>
      <c r="F61" s="7" t="s">
        <v>440</v>
      </c>
      <c r="G61" s="3">
        <v>207</v>
      </c>
      <c r="H61" s="11" t="s">
        <v>441</v>
      </c>
    </row>
    <row r="62" ht="14.5" spans="1:8">
      <c r="A62" s="8">
        <v>1</v>
      </c>
      <c r="B62" s="8" t="s">
        <v>439</v>
      </c>
      <c r="C62" s="9" t="s">
        <v>369</v>
      </c>
      <c r="D62" s="9" t="s">
        <v>370</v>
      </c>
      <c r="E62" s="10">
        <v>4000</v>
      </c>
      <c r="F62" s="7" t="s">
        <v>440</v>
      </c>
      <c r="G62" s="3">
        <v>207</v>
      </c>
      <c r="H62" s="11" t="s">
        <v>441</v>
      </c>
    </row>
    <row r="63" ht="14.5" spans="1:8">
      <c r="A63" s="8">
        <v>1</v>
      </c>
      <c r="B63" s="8" t="s">
        <v>439</v>
      </c>
      <c r="C63" s="9" t="s">
        <v>369</v>
      </c>
      <c r="D63" s="9" t="s">
        <v>370</v>
      </c>
      <c r="E63" s="10">
        <v>4000</v>
      </c>
      <c r="F63" s="7" t="s">
        <v>440</v>
      </c>
      <c r="G63" s="3">
        <v>207</v>
      </c>
      <c r="H63" s="11" t="s">
        <v>441</v>
      </c>
    </row>
    <row r="64" ht="14.5" spans="1:8">
      <c r="A64" s="8">
        <v>1</v>
      </c>
      <c r="B64" s="8" t="s">
        <v>439</v>
      </c>
      <c r="C64" s="9" t="s">
        <v>369</v>
      </c>
      <c r="D64" s="9" t="s">
        <v>370</v>
      </c>
      <c r="E64" s="10">
        <v>4000</v>
      </c>
      <c r="F64" s="7" t="s">
        <v>440</v>
      </c>
      <c r="G64" s="3">
        <v>207</v>
      </c>
      <c r="H64" s="11" t="s">
        <v>441</v>
      </c>
    </row>
    <row r="65" ht="14.5" spans="1:8">
      <c r="A65" s="8">
        <v>1</v>
      </c>
      <c r="B65" s="8" t="s">
        <v>439</v>
      </c>
      <c r="C65" s="9" t="s">
        <v>369</v>
      </c>
      <c r="D65" s="9" t="s">
        <v>370</v>
      </c>
      <c r="E65" s="10">
        <v>4000</v>
      </c>
      <c r="F65" s="7" t="s">
        <v>440</v>
      </c>
      <c r="G65" s="3">
        <v>207</v>
      </c>
      <c r="H65" s="11" t="s">
        <v>441</v>
      </c>
    </row>
    <row r="66" ht="14.5" spans="1:8">
      <c r="A66" s="8">
        <v>1</v>
      </c>
      <c r="B66" s="8" t="s">
        <v>439</v>
      </c>
      <c r="C66" s="9" t="s">
        <v>369</v>
      </c>
      <c r="D66" s="9" t="s">
        <v>370</v>
      </c>
      <c r="E66" s="10">
        <v>4000</v>
      </c>
      <c r="F66" s="7" t="s">
        <v>440</v>
      </c>
      <c r="G66" s="3">
        <v>207</v>
      </c>
      <c r="H66" s="11" t="s">
        <v>441</v>
      </c>
    </row>
    <row r="67" ht="14.5" spans="1:8">
      <c r="A67" s="8">
        <v>1</v>
      </c>
      <c r="B67" s="8" t="s">
        <v>439</v>
      </c>
      <c r="C67" s="9" t="s">
        <v>369</v>
      </c>
      <c r="D67" s="9" t="s">
        <v>370</v>
      </c>
      <c r="E67" s="10">
        <v>4000</v>
      </c>
      <c r="F67" s="7" t="s">
        <v>440</v>
      </c>
      <c r="G67" s="3">
        <v>207</v>
      </c>
      <c r="H67" s="11" t="s">
        <v>441</v>
      </c>
    </row>
    <row r="68" ht="14.5" spans="1:8">
      <c r="A68" s="8">
        <v>1</v>
      </c>
      <c r="B68" s="8" t="s">
        <v>439</v>
      </c>
      <c r="C68" s="9" t="s">
        <v>369</v>
      </c>
      <c r="D68" s="9" t="s">
        <v>370</v>
      </c>
      <c r="E68" s="10">
        <v>4000</v>
      </c>
      <c r="F68" s="7" t="s">
        <v>440</v>
      </c>
      <c r="G68" s="3">
        <v>207</v>
      </c>
      <c r="H68" s="11" t="s">
        <v>441</v>
      </c>
    </row>
    <row r="69" ht="14.5" spans="1:8">
      <c r="A69" s="8">
        <v>1</v>
      </c>
      <c r="B69" s="8" t="s">
        <v>439</v>
      </c>
      <c r="C69" s="9" t="s">
        <v>369</v>
      </c>
      <c r="D69" s="9" t="s">
        <v>370</v>
      </c>
      <c r="E69" s="10">
        <v>4000</v>
      </c>
      <c r="F69" s="7" t="s">
        <v>440</v>
      </c>
      <c r="G69" s="3">
        <v>207</v>
      </c>
      <c r="H69" s="11" t="s">
        <v>441</v>
      </c>
    </row>
    <row r="70" ht="14.5" spans="1:8">
      <c r="A70" s="8">
        <v>1</v>
      </c>
      <c r="B70" s="8" t="s">
        <v>439</v>
      </c>
      <c r="C70" s="9" t="s">
        <v>369</v>
      </c>
      <c r="D70" s="9" t="s">
        <v>370</v>
      </c>
      <c r="E70" s="10">
        <v>4000</v>
      </c>
      <c r="F70" s="7" t="s">
        <v>440</v>
      </c>
      <c r="G70" s="3">
        <v>207</v>
      </c>
      <c r="H70" s="11" t="s">
        <v>441</v>
      </c>
    </row>
    <row r="71" ht="14.5" spans="1:8">
      <c r="A71" s="8">
        <v>1</v>
      </c>
      <c r="B71" s="8" t="s">
        <v>439</v>
      </c>
      <c r="C71" s="9" t="s">
        <v>369</v>
      </c>
      <c r="D71" s="9" t="s">
        <v>370</v>
      </c>
      <c r="E71" s="10">
        <v>4000</v>
      </c>
      <c r="F71" s="7" t="s">
        <v>440</v>
      </c>
      <c r="G71" s="3">
        <v>207</v>
      </c>
      <c r="H71" s="11" t="s">
        <v>441</v>
      </c>
    </row>
    <row r="72" ht="14.5" spans="1:8">
      <c r="A72" s="8">
        <v>1</v>
      </c>
      <c r="B72" s="8" t="s">
        <v>439</v>
      </c>
      <c r="C72" s="9" t="s">
        <v>369</v>
      </c>
      <c r="D72" s="9" t="s">
        <v>370</v>
      </c>
      <c r="E72" s="10">
        <v>4000</v>
      </c>
      <c r="F72" s="7" t="s">
        <v>440</v>
      </c>
      <c r="G72" s="3">
        <v>207</v>
      </c>
      <c r="H72" s="11" t="s">
        <v>441</v>
      </c>
    </row>
    <row r="73" ht="14.5" spans="1:8">
      <c r="A73" s="8">
        <v>1</v>
      </c>
      <c r="B73" s="8" t="s">
        <v>439</v>
      </c>
      <c r="C73" s="9" t="s">
        <v>369</v>
      </c>
      <c r="D73" s="9" t="s">
        <v>370</v>
      </c>
      <c r="E73" s="10">
        <v>4000</v>
      </c>
      <c r="F73" s="7" t="s">
        <v>440</v>
      </c>
      <c r="G73" s="3">
        <v>207</v>
      </c>
      <c r="H73" s="11" t="s">
        <v>441</v>
      </c>
    </row>
    <row r="74" ht="14.5" spans="1:8">
      <c r="A74" s="8">
        <v>1</v>
      </c>
      <c r="B74" s="8" t="s">
        <v>439</v>
      </c>
      <c r="C74" s="9" t="s">
        <v>369</v>
      </c>
      <c r="D74" s="9" t="s">
        <v>370</v>
      </c>
      <c r="E74" s="10">
        <v>4000</v>
      </c>
      <c r="F74" s="7" t="s">
        <v>440</v>
      </c>
      <c r="G74" s="3">
        <v>207</v>
      </c>
      <c r="H74" s="11" t="s">
        <v>441</v>
      </c>
    </row>
    <row r="75" ht="14.5" spans="1:8">
      <c r="A75" s="8">
        <v>1</v>
      </c>
      <c r="B75" s="8" t="s">
        <v>439</v>
      </c>
      <c r="C75" s="9" t="s">
        <v>369</v>
      </c>
      <c r="D75" s="9" t="s">
        <v>370</v>
      </c>
      <c r="E75" s="10">
        <v>4000</v>
      </c>
      <c r="F75" s="7" t="s">
        <v>440</v>
      </c>
      <c r="G75" s="3">
        <v>207</v>
      </c>
      <c r="H75" s="11" t="s">
        <v>441</v>
      </c>
    </row>
    <row r="76" ht="14.5" spans="1:8">
      <c r="A76" s="8">
        <v>1</v>
      </c>
      <c r="B76" s="8" t="s">
        <v>439</v>
      </c>
      <c r="C76" s="9" t="s">
        <v>369</v>
      </c>
      <c r="D76" s="9" t="s">
        <v>370</v>
      </c>
      <c r="E76" s="10">
        <v>4000</v>
      </c>
      <c r="F76" s="7" t="s">
        <v>440</v>
      </c>
      <c r="G76" s="3">
        <v>207</v>
      </c>
      <c r="H76" s="11" t="s">
        <v>441</v>
      </c>
    </row>
    <row r="77" ht="14.5" spans="1:8">
      <c r="A77" s="8">
        <v>1</v>
      </c>
      <c r="B77" s="8" t="s">
        <v>439</v>
      </c>
      <c r="C77" s="9" t="s">
        <v>369</v>
      </c>
      <c r="D77" s="9" t="s">
        <v>370</v>
      </c>
      <c r="E77" s="10">
        <v>4000</v>
      </c>
      <c r="F77" s="7" t="s">
        <v>440</v>
      </c>
      <c r="G77" s="3">
        <v>207</v>
      </c>
      <c r="H77" s="11" t="s">
        <v>441</v>
      </c>
    </row>
    <row r="78" ht="14.5" spans="1:8">
      <c r="A78" s="8">
        <v>1</v>
      </c>
      <c r="B78" s="8" t="s">
        <v>439</v>
      </c>
      <c r="C78" s="9" t="s">
        <v>369</v>
      </c>
      <c r="D78" s="9" t="s">
        <v>370</v>
      </c>
      <c r="E78" s="10">
        <v>4000</v>
      </c>
      <c r="F78" s="7" t="s">
        <v>440</v>
      </c>
      <c r="G78" s="3">
        <v>207</v>
      </c>
      <c r="H78" s="11" t="s">
        <v>441</v>
      </c>
    </row>
    <row r="79" ht="14.5" spans="1:8">
      <c r="A79" s="8">
        <v>1</v>
      </c>
      <c r="B79" s="8" t="s">
        <v>439</v>
      </c>
      <c r="C79" s="9" t="s">
        <v>369</v>
      </c>
      <c r="D79" s="9" t="s">
        <v>370</v>
      </c>
      <c r="E79" s="10">
        <v>4000</v>
      </c>
      <c r="F79" s="7" t="s">
        <v>440</v>
      </c>
      <c r="G79" s="3">
        <v>207</v>
      </c>
      <c r="H79" s="11" t="s">
        <v>441</v>
      </c>
    </row>
    <row r="80" ht="14.5" spans="1:8">
      <c r="A80" s="8">
        <v>1</v>
      </c>
      <c r="B80" s="8" t="s">
        <v>439</v>
      </c>
      <c r="C80" s="9" t="s">
        <v>369</v>
      </c>
      <c r="D80" s="9" t="s">
        <v>370</v>
      </c>
      <c r="E80" s="10">
        <v>4000</v>
      </c>
      <c r="F80" s="7" t="s">
        <v>440</v>
      </c>
      <c r="G80" s="3">
        <v>207</v>
      </c>
      <c r="H80" s="11" t="s">
        <v>441</v>
      </c>
    </row>
    <row r="81" ht="14.5" spans="1:8">
      <c r="A81" s="8">
        <v>1</v>
      </c>
      <c r="B81" s="8" t="s">
        <v>439</v>
      </c>
      <c r="C81" s="9" t="s">
        <v>369</v>
      </c>
      <c r="D81" s="9" t="s">
        <v>370</v>
      </c>
      <c r="E81" s="10">
        <v>4000</v>
      </c>
      <c r="F81" s="7" t="s">
        <v>440</v>
      </c>
      <c r="G81" s="3">
        <v>207</v>
      </c>
      <c r="H81" s="11" t="s">
        <v>441</v>
      </c>
    </row>
    <row r="82" ht="14.5" spans="1:8">
      <c r="A82" s="8">
        <v>1</v>
      </c>
      <c r="B82" s="8" t="s">
        <v>439</v>
      </c>
      <c r="C82" s="9" t="s">
        <v>369</v>
      </c>
      <c r="D82" s="9" t="s">
        <v>370</v>
      </c>
      <c r="E82" s="10">
        <v>4000</v>
      </c>
      <c r="F82" s="7" t="s">
        <v>440</v>
      </c>
      <c r="G82" s="3">
        <v>207</v>
      </c>
      <c r="H82" s="11" t="s">
        <v>441</v>
      </c>
    </row>
    <row r="83" ht="14.5" spans="1:8">
      <c r="A83" s="8">
        <v>1</v>
      </c>
      <c r="B83" s="8" t="s">
        <v>439</v>
      </c>
      <c r="C83" s="9" t="s">
        <v>369</v>
      </c>
      <c r="D83" s="9" t="s">
        <v>370</v>
      </c>
      <c r="E83" s="10">
        <v>4000</v>
      </c>
      <c r="F83" s="7" t="s">
        <v>440</v>
      </c>
      <c r="G83" s="3">
        <v>207</v>
      </c>
      <c r="H83" s="11" t="s">
        <v>441</v>
      </c>
    </row>
    <row r="84" ht="14.5" spans="1:8">
      <c r="A84" s="8">
        <v>1</v>
      </c>
      <c r="B84" s="8" t="s">
        <v>439</v>
      </c>
      <c r="C84" s="9" t="s">
        <v>369</v>
      </c>
      <c r="D84" s="9" t="s">
        <v>370</v>
      </c>
      <c r="E84" s="10">
        <v>4000</v>
      </c>
      <c r="F84" s="7" t="s">
        <v>440</v>
      </c>
      <c r="G84" s="3">
        <v>207</v>
      </c>
      <c r="H84" s="11" t="s">
        <v>441</v>
      </c>
    </row>
    <row r="85" ht="14.5" spans="1:8">
      <c r="A85" s="8">
        <v>1</v>
      </c>
      <c r="B85" s="8" t="s">
        <v>439</v>
      </c>
      <c r="C85" s="9" t="s">
        <v>369</v>
      </c>
      <c r="D85" s="9" t="s">
        <v>370</v>
      </c>
      <c r="E85" s="10">
        <v>4000</v>
      </c>
      <c r="F85" s="7" t="s">
        <v>440</v>
      </c>
      <c r="G85" s="3">
        <v>207</v>
      </c>
      <c r="H85" s="11" t="s">
        <v>441</v>
      </c>
    </row>
    <row r="86" ht="14.5" spans="1:8">
      <c r="A86" s="8">
        <v>1</v>
      </c>
      <c r="B86" s="8" t="s">
        <v>439</v>
      </c>
      <c r="C86" s="9" t="s">
        <v>369</v>
      </c>
      <c r="D86" s="9" t="s">
        <v>370</v>
      </c>
      <c r="E86" s="10">
        <v>4000</v>
      </c>
      <c r="F86" s="7" t="s">
        <v>440</v>
      </c>
      <c r="G86" s="3">
        <v>207</v>
      </c>
      <c r="H86" s="11" t="s">
        <v>441</v>
      </c>
    </row>
    <row r="87" ht="14.5" spans="1:8">
      <c r="A87" s="8">
        <v>1</v>
      </c>
      <c r="B87" s="8" t="s">
        <v>439</v>
      </c>
      <c r="C87" s="9" t="s">
        <v>369</v>
      </c>
      <c r="D87" s="9" t="s">
        <v>370</v>
      </c>
      <c r="E87" s="10">
        <v>4000</v>
      </c>
      <c r="F87" s="7" t="s">
        <v>440</v>
      </c>
      <c r="G87" s="3">
        <v>207</v>
      </c>
      <c r="H87" s="11" t="s">
        <v>441</v>
      </c>
    </row>
    <row r="88" ht="14.5" spans="1:8">
      <c r="A88" s="8">
        <v>1</v>
      </c>
      <c r="B88" s="8" t="s">
        <v>439</v>
      </c>
      <c r="C88" s="9" t="s">
        <v>369</v>
      </c>
      <c r="D88" s="9" t="s">
        <v>370</v>
      </c>
      <c r="E88" s="10">
        <v>4000</v>
      </c>
      <c r="F88" s="7" t="s">
        <v>440</v>
      </c>
      <c r="G88" s="3">
        <v>207</v>
      </c>
      <c r="H88" s="11" t="s">
        <v>441</v>
      </c>
    </row>
    <row r="89" ht="14.5" spans="1:8">
      <c r="A89" s="8">
        <v>1</v>
      </c>
      <c r="B89" s="8" t="s">
        <v>439</v>
      </c>
      <c r="C89" s="9" t="s">
        <v>369</v>
      </c>
      <c r="D89" s="9" t="s">
        <v>370</v>
      </c>
      <c r="E89" s="10">
        <v>4000</v>
      </c>
      <c r="F89" s="7" t="s">
        <v>440</v>
      </c>
      <c r="G89" s="3">
        <v>207</v>
      </c>
      <c r="H89" s="11" t="s">
        <v>441</v>
      </c>
    </row>
    <row r="90" ht="14.5" spans="1:8">
      <c r="A90" s="8">
        <v>1</v>
      </c>
      <c r="B90" s="8" t="s">
        <v>439</v>
      </c>
      <c r="C90" s="9" t="s">
        <v>369</v>
      </c>
      <c r="D90" s="9" t="s">
        <v>370</v>
      </c>
      <c r="E90" s="10">
        <v>4000</v>
      </c>
      <c r="F90" s="7" t="s">
        <v>440</v>
      </c>
      <c r="G90" s="3">
        <v>207</v>
      </c>
      <c r="H90" s="11" t="s">
        <v>441</v>
      </c>
    </row>
    <row r="91" ht="14.5" spans="1:8">
      <c r="A91" s="8">
        <v>1</v>
      </c>
      <c r="B91" s="8" t="s">
        <v>439</v>
      </c>
      <c r="C91" s="9" t="s">
        <v>369</v>
      </c>
      <c r="D91" s="9" t="s">
        <v>370</v>
      </c>
      <c r="E91" s="10">
        <v>4000</v>
      </c>
      <c r="F91" s="7" t="s">
        <v>440</v>
      </c>
      <c r="G91" s="3">
        <v>207</v>
      </c>
      <c r="H91" s="11" t="s">
        <v>441</v>
      </c>
    </row>
    <row r="92" ht="14.5" spans="1:8">
      <c r="A92" s="8">
        <v>1</v>
      </c>
      <c r="B92" s="8" t="s">
        <v>439</v>
      </c>
      <c r="C92" s="9" t="s">
        <v>369</v>
      </c>
      <c r="D92" s="9" t="s">
        <v>370</v>
      </c>
      <c r="E92" s="10">
        <v>4000</v>
      </c>
      <c r="F92" s="7" t="s">
        <v>440</v>
      </c>
      <c r="G92" s="3">
        <v>207</v>
      </c>
      <c r="H92" s="11" t="s">
        <v>441</v>
      </c>
    </row>
    <row r="93" ht="14.5" spans="1:8">
      <c r="A93" s="8">
        <v>1</v>
      </c>
      <c r="B93" s="8" t="s">
        <v>439</v>
      </c>
      <c r="C93" s="9" t="s">
        <v>369</v>
      </c>
      <c r="D93" s="9" t="s">
        <v>370</v>
      </c>
      <c r="E93" s="10">
        <v>4000</v>
      </c>
      <c r="F93" s="7" t="s">
        <v>440</v>
      </c>
      <c r="G93" s="3">
        <v>207</v>
      </c>
      <c r="H93" s="11" t="s">
        <v>441</v>
      </c>
    </row>
    <row r="94" ht="14.5" spans="1:8">
      <c r="A94" s="8">
        <v>1</v>
      </c>
      <c r="B94" s="8" t="s">
        <v>439</v>
      </c>
      <c r="C94" s="9" t="s">
        <v>369</v>
      </c>
      <c r="D94" s="9" t="s">
        <v>370</v>
      </c>
      <c r="E94" s="10">
        <v>4000</v>
      </c>
      <c r="F94" s="7" t="s">
        <v>440</v>
      </c>
      <c r="G94" s="3">
        <v>207</v>
      </c>
      <c r="H94" s="11" t="s">
        <v>441</v>
      </c>
    </row>
    <row r="95" ht="14.5" spans="1:8">
      <c r="A95" s="8">
        <v>1</v>
      </c>
      <c r="B95" s="8" t="s">
        <v>439</v>
      </c>
      <c r="C95" s="9" t="s">
        <v>369</v>
      </c>
      <c r="D95" s="9" t="s">
        <v>370</v>
      </c>
      <c r="E95" s="10">
        <v>4000</v>
      </c>
      <c r="F95" s="7" t="s">
        <v>440</v>
      </c>
      <c r="G95" s="3">
        <v>207</v>
      </c>
      <c r="H95" s="11" t="s">
        <v>441</v>
      </c>
    </row>
    <row r="96" ht="14.5" spans="1:8">
      <c r="A96" s="8">
        <v>1</v>
      </c>
      <c r="B96" s="8" t="s">
        <v>439</v>
      </c>
      <c r="C96" s="9" t="s">
        <v>369</v>
      </c>
      <c r="D96" s="9" t="s">
        <v>370</v>
      </c>
      <c r="E96" s="10">
        <v>4000</v>
      </c>
      <c r="F96" s="7" t="s">
        <v>440</v>
      </c>
      <c r="G96" s="3">
        <v>207</v>
      </c>
      <c r="H96" s="11" t="s">
        <v>441</v>
      </c>
    </row>
    <row r="97" ht="14.5" spans="1:8">
      <c r="A97" s="8">
        <v>1</v>
      </c>
      <c r="B97" s="8" t="s">
        <v>439</v>
      </c>
      <c r="C97" s="9" t="s">
        <v>369</v>
      </c>
      <c r="D97" s="9" t="s">
        <v>370</v>
      </c>
      <c r="E97" s="10">
        <v>4000</v>
      </c>
      <c r="F97" s="7" t="s">
        <v>440</v>
      </c>
      <c r="G97" s="3">
        <v>207</v>
      </c>
      <c r="H97" s="11" t="s">
        <v>441</v>
      </c>
    </row>
    <row r="98" ht="14.5" spans="1:8">
      <c r="A98" s="8">
        <v>1</v>
      </c>
      <c r="B98" s="8" t="s">
        <v>439</v>
      </c>
      <c r="C98" s="9" t="s">
        <v>369</v>
      </c>
      <c r="D98" s="9" t="s">
        <v>370</v>
      </c>
      <c r="E98" s="10">
        <v>4000</v>
      </c>
      <c r="F98" s="7" t="s">
        <v>440</v>
      </c>
      <c r="G98" s="3">
        <v>207</v>
      </c>
      <c r="H98" s="11" t="s">
        <v>441</v>
      </c>
    </row>
    <row r="99" ht="14.5" spans="1:8">
      <c r="A99" s="8">
        <v>1</v>
      </c>
      <c r="B99" s="8" t="s">
        <v>439</v>
      </c>
      <c r="C99" s="9" t="s">
        <v>369</v>
      </c>
      <c r="D99" s="9" t="s">
        <v>370</v>
      </c>
      <c r="E99" s="10">
        <v>4000</v>
      </c>
      <c r="F99" s="7" t="s">
        <v>440</v>
      </c>
      <c r="G99" s="3">
        <v>207</v>
      </c>
      <c r="H99" s="11" t="s">
        <v>441</v>
      </c>
    </row>
    <row r="100" ht="14.5" spans="1:8">
      <c r="A100" s="8">
        <v>1</v>
      </c>
      <c r="B100" s="8" t="s">
        <v>439</v>
      </c>
      <c r="C100" s="9" t="s">
        <v>369</v>
      </c>
      <c r="D100" s="9" t="s">
        <v>370</v>
      </c>
      <c r="E100" s="10">
        <v>4000</v>
      </c>
      <c r="F100" s="7" t="s">
        <v>440</v>
      </c>
      <c r="G100" s="3">
        <v>207</v>
      </c>
      <c r="H100" s="11" t="s">
        <v>448</v>
      </c>
    </row>
    <row r="101" ht="14.5" spans="1:8">
      <c r="A101" s="8">
        <v>1</v>
      </c>
      <c r="B101" s="8" t="s">
        <v>439</v>
      </c>
      <c r="C101" s="9" t="s">
        <v>369</v>
      </c>
      <c r="D101" s="9" t="s">
        <v>370</v>
      </c>
      <c r="E101" s="10">
        <v>4000</v>
      </c>
      <c r="F101" s="7" t="s">
        <v>440</v>
      </c>
      <c r="G101" s="3">
        <v>207</v>
      </c>
      <c r="H101" s="11" t="s">
        <v>448</v>
      </c>
    </row>
    <row r="102" ht="14.5" spans="1:8">
      <c r="A102" s="8">
        <v>1</v>
      </c>
      <c r="B102" s="8" t="s">
        <v>449</v>
      </c>
      <c r="C102" s="9" t="s">
        <v>377</v>
      </c>
      <c r="D102" s="9" t="s">
        <v>378</v>
      </c>
      <c r="E102" s="10">
        <v>4000</v>
      </c>
      <c r="F102" s="7" t="s">
        <v>450</v>
      </c>
      <c r="G102" s="3">
        <v>328</v>
      </c>
      <c r="H102" s="11" t="s">
        <v>451</v>
      </c>
    </row>
    <row r="103" ht="14.5" spans="1:8">
      <c r="A103" s="8">
        <v>1</v>
      </c>
      <c r="B103" s="8" t="s">
        <v>449</v>
      </c>
      <c r="C103" s="9" t="s">
        <v>377</v>
      </c>
      <c r="D103" s="9" t="s">
        <v>378</v>
      </c>
      <c r="E103" s="10">
        <v>4000</v>
      </c>
      <c r="F103" s="7" t="s">
        <v>450</v>
      </c>
      <c r="G103" s="3">
        <v>328</v>
      </c>
      <c r="H103" s="11" t="s">
        <v>451</v>
      </c>
    </row>
    <row r="104" ht="14.5" spans="1:8">
      <c r="A104" s="8">
        <v>1</v>
      </c>
      <c r="B104" s="8" t="s">
        <v>449</v>
      </c>
      <c r="C104" s="9" t="s">
        <v>377</v>
      </c>
      <c r="D104" s="9" t="s">
        <v>378</v>
      </c>
      <c r="E104" s="10">
        <v>4000</v>
      </c>
      <c r="F104" s="7" t="s">
        <v>450</v>
      </c>
      <c r="G104" s="3">
        <v>328</v>
      </c>
      <c r="H104" s="11" t="s">
        <v>451</v>
      </c>
    </row>
    <row r="105" ht="14.5" spans="1:8">
      <c r="A105" s="8">
        <v>1</v>
      </c>
      <c r="B105" s="8" t="s">
        <v>449</v>
      </c>
      <c r="C105" s="9" t="s">
        <v>377</v>
      </c>
      <c r="D105" s="9" t="s">
        <v>378</v>
      </c>
      <c r="E105" s="10">
        <v>4000</v>
      </c>
      <c r="F105" s="7" t="s">
        <v>450</v>
      </c>
      <c r="G105" s="3">
        <v>328</v>
      </c>
      <c r="H105" s="11" t="s">
        <v>451</v>
      </c>
    </row>
    <row r="106" ht="14.5" spans="1:8">
      <c r="A106" s="8">
        <v>1</v>
      </c>
      <c r="B106" s="8" t="s">
        <v>449</v>
      </c>
      <c r="C106" s="9" t="s">
        <v>377</v>
      </c>
      <c r="D106" s="9" t="s">
        <v>378</v>
      </c>
      <c r="E106" s="10">
        <v>4000</v>
      </c>
      <c r="F106" s="7" t="s">
        <v>450</v>
      </c>
      <c r="G106" s="3">
        <v>328</v>
      </c>
      <c r="H106" s="11" t="s">
        <v>451</v>
      </c>
    </row>
    <row r="107" ht="14.5" spans="1:8">
      <c r="A107" s="8">
        <v>1</v>
      </c>
      <c r="B107" s="8" t="s">
        <v>449</v>
      </c>
      <c r="C107" s="9" t="s">
        <v>377</v>
      </c>
      <c r="D107" s="9" t="s">
        <v>378</v>
      </c>
      <c r="E107" s="10">
        <v>4000</v>
      </c>
      <c r="F107" s="7" t="s">
        <v>450</v>
      </c>
      <c r="G107" s="3">
        <v>328</v>
      </c>
      <c r="H107" s="11" t="s">
        <v>451</v>
      </c>
    </row>
    <row r="108" ht="14.5" spans="1:8">
      <c r="A108" s="8">
        <v>1</v>
      </c>
      <c r="B108" s="8" t="s">
        <v>449</v>
      </c>
      <c r="C108" s="9" t="s">
        <v>377</v>
      </c>
      <c r="D108" s="9" t="s">
        <v>378</v>
      </c>
      <c r="E108" s="10">
        <v>4000</v>
      </c>
      <c r="F108" s="7" t="s">
        <v>450</v>
      </c>
      <c r="G108" s="3">
        <v>328</v>
      </c>
      <c r="H108" s="11" t="s">
        <v>451</v>
      </c>
    </row>
    <row r="109" ht="14.5" spans="1:8">
      <c r="A109" s="8">
        <v>1</v>
      </c>
      <c r="B109" s="8" t="s">
        <v>449</v>
      </c>
      <c r="C109" s="9" t="s">
        <v>377</v>
      </c>
      <c r="D109" s="9" t="s">
        <v>378</v>
      </c>
      <c r="E109" s="10">
        <v>4000</v>
      </c>
      <c r="F109" s="7" t="s">
        <v>450</v>
      </c>
      <c r="G109" s="3">
        <v>328</v>
      </c>
      <c r="H109" s="11" t="s">
        <v>451</v>
      </c>
    </row>
    <row r="110" ht="14.5" spans="1:8">
      <c r="A110" s="8">
        <v>1</v>
      </c>
      <c r="B110" s="8" t="s">
        <v>449</v>
      </c>
      <c r="C110" s="9" t="s">
        <v>377</v>
      </c>
      <c r="D110" s="9" t="s">
        <v>378</v>
      </c>
      <c r="E110" s="10">
        <v>4000</v>
      </c>
      <c r="F110" s="7" t="s">
        <v>450</v>
      </c>
      <c r="G110" s="3">
        <v>328</v>
      </c>
      <c r="H110" s="11" t="s">
        <v>451</v>
      </c>
    </row>
    <row r="111" ht="14.5" spans="1:8">
      <c r="A111" s="8">
        <v>1</v>
      </c>
      <c r="B111" s="8" t="s">
        <v>449</v>
      </c>
      <c r="C111" s="9" t="s">
        <v>377</v>
      </c>
      <c r="D111" s="9" t="s">
        <v>378</v>
      </c>
      <c r="E111" s="10">
        <v>4000</v>
      </c>
      <c r="F111" s="7" t="s">
        <v>450</v>
      </c>
      <c r="G111" s="3">
        <v>328</v>
      </c>
      <c r="H111" s="11" t="s">
        <v>448</v>
      </c>
    </row>
    <row r="112" ht="14.5" spans="1:8">
      <c r="A112" s="8">
        <v>1</v>
      </c>
      <c r="B112" s="8" t="s">
        <v>452</v>
      </c>
      <c r="C112" s="9" t="s">
        <v>371</v>
      </c>
      <c r="D112" s="9" t="s">
        <v>372</v>
      </c>
      <c r="E112" s="10">
        <v>4000</v>
      </c>
      <c r="F112" s="7" t="s">
        <v>453</v>
      </c>
      <c r="G112" s="3">
        <v>156</v>
      </c>
      <c r="H112" s="11" t="s">
        <v>454</v>
      </c>
    </row>
    <row r="113" ht="14.5" spans="1:8">
      <c r="A113" s="8">
        <v>1</v>
      </c>
      <c r="B113" s="8" t="s">
        <v>452</v>
      </c>
      <c r="C113" s="9" t="s">
        <v>371</v>
      </c>
      <c r="D113" s="9" t="s">
        <v>372</v>
      </c>
      <c r="E113" s="10">
        <v>4000</v>
      </c>
      <c r="F113" s="7" t="s">
        <v>453</v>
      </c>
      <c r="G113" s="3">
        <v>156</v>
      </c>
      <c r="H113" s="11" t="s">
        <v>454</v>
      </c>
    </row>
    <row r="114" ht="14.5" spans="1:8">
      <c r="A114" s="8">
        <v>1</v>
      </c>
      <c r="B114" s="8" t="s">
        <v>452</v>
      </c>
      <c r="C114" s="9" t="s">
        <v>371</v>
      </c>
      <c r="D114" s="9" t="s">
        <v>372</v>
      </c>
      <c r="E114" s="10">
        <v>4000</v>
      </c>
      <c r="F114" s="7" t="s">
        <v>453</v>
      </c>
      <c r="G114" s="3">
        <v>156</v>
      </c>
      <c r="H114" s="11" t="s">
        <v>454</v>
      </c>
    </row>
    <row r="115" ht="14.5" spans="1:8">
      <c r="A115" s="8">
        <v>1</v>
      </c>
      <c r="B115" s="8" t="s">
        <v>452</v>
      </c>
      <c r="C115" s="9" t="s">
        <v>371</v>
      </c>
      <c r="D115" s="9" t="s">
        <v>372</v>
      </c>
      <c r="E115" s="10">
        <v>4000</v>
      </c>
      <c r="F115" s="7" t="s">
        <v>453</v>
      </c>
      <c r="G115" s="3">
        <v>156</v>
      </c>
      <c r="H115" s="11" t="s">
        <v>454</v>
      </c>
    </row>
    <row r="116" ht="14.5" spans="1:8">
      <c r="A116" s="8">
        <v>1</v>
      </c>
      <c r="B116" s="8" t="s">
        <v>452</v>
      </c>
      <c r="C116" s="9" t="s">
        <v>371</v>
      </c>
      <c r="D116" s="9" t="s">
        <v>372</v>
      </c>
      <c r="E116" s="10">
        <v>4000</v>
      </c>
      <c r="F116" s="7" t="s">
        <v>453</v>
      </c>
      <c r="G116" s="3">
        <v>156</v>
      </c>
      <c r="H116" s="11" t="s">
        <v>454</v>
      </c>
    </row>
    <row r="117" ht="14.5" spans="1:8">
      <c r="A117" s="8">
        <v>1</v>
      </c>
      <c r="B117" s="8" t="s">
        <v>452</v>
      </c>
      <c r="C117" s="9" t="s">
        <v>371</v>
      </c>
      <c r="D117" s="9" t="s">
        <v>372</v>
      </c>
      <c r="E117" s="10">
        <v>4000</v>
      </c>
      <c r="F117" s="7" t="s">
        <v>453</v>
      </c>
      <c r="G117" s="3">
        <v>156</v>
      </c>
      <c r="H117" s="11" t="s">
        <v>454</v>
      </c>
    </row>
    <row r="118" ht="14.5" spans="1:8">
      <c r="A118" s="8">
        <v>1</v>
      </c>
      <c r="B118" s="8" t="s">
        <v>452</v>
      </c>
      <c r="C118" s="9" t="s">
        <v>371</v>
      </c>
      <c r="D118" s="9" t="s">
        <v>372</v>
      </c>
      <c r="E118" s="10">
        <v>4000</v>
      </c>
      <c r="F118" s="7" t="s">
        <v>453</v>
      </c>
      <c r="G118" s="3">
        <v>156</v>
      </c>
      <c r="H118" s="11" t="s">
        <v>454</v>
      </c>
    </row>
    <row r="119" ht="14.5" spans="1:8">
      <c r="A119" s="8">
        <v>1</v>
      </c>
      <c r="B119" s="8" t="s">
        <v>452</v>
      </c>
      <c r="C119" s="9" t="s">
        <v>371</v>
      </c>
      <c r="D119" s="9" t="s">
        <v>372</v>
      </c>
      <c r="E119" s="10">
        <v>4000</v>
      </c>
      <c r="F119" s="7" t="s">
        <v>453</v>
      </c>
      <c r="G119" s="3">
        <v>156</v>
      </c>
      <c r="H119" s="11" t="s">
        <v>454</v>
      </c>
    </row>
    <row r="120" ht="14.5" spans="1:8">
      <c r="A120" s="8">
        <v>1</v>
      </c>
      <c r="B120" s="8" t="s">
        <v>452</v>
      </c>
      <c r="C120" s="9" t="s">
        <v>371</v>
      </c>
      <c r="D120" s="9" t="s">
        <v>372</v>
      </c>
      <c r="E120" s="10">
        <v>4000</v>
      </c>
      <c r="F120" s="7" t="s">
        <v>453</v>
      </c>
      <c r="G120" s="3">
        <v>156</v>
      </c>
      <c r="H120" s="11" t="s">
        <v>454</v>
      </c>
    </row>
    <row r="121" ht="14.5" spans="1:8">
      <c r="A121" s="8">
        <v>1</v>
      </c>
      <c r="B121" s="8" t="s">
        <v>452</v>
      </c>
      <c r="C121" s="9" t="s">
        <v>371</v>
      </c>
      <c r="D121" s="9" t="s">
        <v>372</v>
      </c>
      <c r="E121" s="10">
        <v>4000</v>
      </c>
      <c r="F121" s="7" t="s">
        <v>453</v>
      </c>
      <c r="G121" s="3">
        <v>156</v>
      </c>
      <c r="H121" s="11" t="s">
        <v>454</v>
      </c>
    </row>
    <row r="122" ht="14.5" spans="1:8">
      <c r="A122" s="8">
        <v>1</v>
      </c>
      <c r="B122" s="8" t="s">
        <v>452</v>
      </c>
      <c r="C122" s="9" t="s">
        <v>371</v>
      </c>
      <c r="D122" s="9" t="s">
        <v>372</v>
      </c>
      <c r="E122" s="10">
        <v>4000</v>
      </c>
      <c r="F122" s="7" t="s">
        <v>453</v>
      </c>
      <c r="G122" s="3">
        <v>156</v>
      </c>
      <c r="H122" s="11" t="s">
        <v>454</v>
      </c>
    </row>
    <row r="123" ht="14.5" spans="1:8">
      <c r="A123" s="8">
        <v>1</v>
      </c>
      <c r="B123" s="8" t="s">
        <v>452</v>
      </c>
      <c r="C123" s="9" t="s">
        <v>371</v>
      </c>
      <c r="D123" s="9" t="s">
        <v>372</v>
      </c>
      <c r="E123" s="10">
        <v>4000</v>
      </c>
      <c r="F123" s="7" t="s">
        <v>453</v>
      </c>
      <c r="G123" s="3">
        <v>156</v>
      </c>
      <c r="H123" s="11" t="s">
        <v>454</v>
      </c>
    </row>
    <row r="124" ht="14.5" spans="1:8">
      <c r="A124" s="8">
        <v>1</v>
      </c>
      <c r="B124" s="8" t="s">
        <v>452</v>
      </c>
      <c r="C124" s="9" t="s">
        <v>371</v>
      </c>
      <c r="D124" s="9" t="s">
        <v>372</v>
      </c>
      <c r="E124" s="10">
        <v>4000</v>
      </c>
      <c r="F124" s="7" t="s">
        <v>453</v>
      </c>
      <c r="G124" s="3">
        <v>156</v>
      </c>
      <c r="H124" s="11" t="s">
        <v>454</v>
      </c>
    </row>
    <row r="125" ht="14.5" spans="1:8">
      <c r="A125" s="8">
        <v>1</v>
      </c>
      <c r="B125" s="8" t="s">
        <v>452</v>
      </c>
      <c r="C125" s="9" t="s">
        <v>371</v>
      </c>
      <c r="D125" s="9" t="s">
        <v>372</v>
      </c>
      <c r="E125" s="10">
        <v>4000</v>
      </c>
      <c r="F125" s="7" t="s">
        <v>453</v>
      </c>
      <c r="G125" s="3">
        <v>156</v>
      </c>
      <c r="H125" s="11" t="s">
        <v>454</v>
      </c>
    </row>
    <row r="126" ht="14.5" spans="1:8">
      <c r="A126" s="8">
        <v>1</v>
      </c>
      <c r="B126" s="8" t="s">
        <v>452</v>
      </c>
      <c r="C126" s="9" t="s">
        <v>371</v>
      </c>
      <c r="D126" s="9" t="s">
        <v>372</v>
      </c>
      <c r="E126" s="10">
        <v>4000</v>
      </c>
      <c r="F126" s="7" t="s">
        <v>453</v>
      </c>
      <c r="G126" s="3">
        <v>156</v>
      </c>
      <c r="H126" s="11" t="s">
        <v>454</v>
      </c>
    </row>
    <row r="127" ht="14.5" spans="1:8">
      <c r="A127" s="8">
        <v>1</v>
      </c>
      <c r="B127" s="8" t="s">
        <v>452</v>
      </c>
      <c r="C127" s="9" t="s">
        <v>371</v>
      </c>
      <c r="D127" s="9" t="s">
        <v>372</v>
      </c>
      <c r="E127" s="10">
        <v>4000</v>
      </c>
      <c r="F127" s="7" t="s">
        <v>453</v>
      </c>
      <c r="G127" s="3">
        <v>156</v>
      </c>
      <c r="H127" s="11" t="s">
        <v>454</v>
      </c>
    </row>
    <row r="128" ht="14.5" spans="1:8">
      <c r="A128" s="8">
        <v>1</v>
      </c>
      <c r="B128" s="8" t="s">
        <v>452</v>
      </c>
      <c r="C128" s="9" t="s">
        <v>371</v>
      </c>
      <c r="D128" s="9" t="s">
        <v>372</v>
      </c>
      <c r="E128" s="10">
        <v>4000</v>
      </c>
      <c r="F128" s="7" t="s">
        <v>453</v>
      </c>
      <c r="G128" s="3">
        <v>156</v>
      </c>
      <c r="H128" s="11" t="s">
        <v>454</v>
      </c>
    </row>
    <row r="129" ht="14.5" spans="1:8">
      <c r="A129" s="8">
        <v>1</v>
      </c>
      <c r="B129" s="8" t="s">
        <v>452</v>
      </c>
      <c r="C129" s="9" t="s">
        <v>371</v>
      </c>
      <c r="D129" s="9" t="s">
        <v>372</v>
      </c>
      <c r="E129" s="10">
        <v>4000</v>
      </c>
      <c r="F129" s="7" t="s">
        <v>453</v>
      </c>
      <c r="G129" s="3">
        <v>156</v>
      </c>
      <c r="H129" s="11" t="s">
        <v>454</v>
      </c>
    </row>
    <row r="130" ht="14.5" spans="1:8">
      <c r="A130" s="8">
        <v>1</v>
      </c>
      <c r="B130" s="8" t="s">
        <v>452</v>
      </c>
      <c r="C130" s="9" t="s">
        <v>371</v>
      </c>
      <c r="D130" s="9" t="s">
        <v>372</v>
      </c>
      <c r="E130" s="10">
        <v>4000</v>
      </c>
      <c r="F130" s="7" t="s">
        <v>453</v>
      </c>
      <c r="G130" s="3">
        <v>156</v>
      </c>
      <c r="H130" s="11" t="s">
        <v>454</v>
      </c>
    </row>
    <row r="131" ht="14.5" spans="1:8">
      <c r="A131" s="8">
        <v>1</v>
      </c>
      <c r="B131" s="8" t="s">
        <v>452</v>
      </c>
      <c r="C131" s="9" t="s">
        <v>371</v>
      </c>
      <c r="D131" s="9" t="s">
        <v>372</v>
      </c>
      <c r="E131" s="10">
        <v>4000</v>
      </c>
      <c r="F131" s="7" t="s">
        <v>453</v>
      </c>
      <c r="G131" s="3">
        <v>156</v>
      </c>
      <c r="H131" s="11" t="s">
        <v>454</v>
      </c>
    </row>
    <row r="132" ht="14.5" spans="1:8">
      <c r="A132" s="8">
        <v>1</v>
      </c>
      <c r="B132" s="8" t="s">
        <v>452</v>
      </c>
      <c r="C132" s="9" t="s">
        <v>371</v>
      </c>
      <c r="D132" s="9" t="s">
        <v>372</v>
      </c>
      <c r="E132" s="10">
        <v>4000</v>
      </c>
      <c r="F132" s="7" t="s">
        <v>453</v>
      </c>
      <c r="G132" s="3">
        <v>156</v>
      </c>
      <c r="H132" s="11" t="s">
        <v>454</v>
      </c>
    </row>
    <row r="133" ht="14.5" spans="1:8">
      <c r="A133" s="8">
        <v>1</v>
      </c>
      <c r="B133" s="8" t="s">
        <v>452</v>
      </c>
      <c r="C133" s="9" t="s">
        <v>371</v>
      </c>
      <c r="D133" s="9" t="s">
        <v>372</v>
      </c>
      <c r="E133" s="10">
        <v>4000</v>
      </c>
      <c r="F133" s="7" t="s">
        <v>453</v>
      </c>
      <c r="G133" s="3">
        <v>156</v>
      </c>
      <c r="H133" s="11" t="s">
        <v>454</v>
      </c>
    </row>
    <row r="134" ht="14.5" spans="1:8">
      <c r="A134" s="8">
        <v>1</v>
      </c>
      <c r="B134" s="8" t="s">
        <v>452</v>
      </c>
      <c r="C134" s="9" t="s">
        <v>371</v>
      </c>
      <c r="D134" s="9" t="s">
        <v>372</v>
      </c>
      <c r="E134" s="10">
        <v>4000</v>
      </c>
      <c r="F134" s="7" t="s">
        <v>453</v>
      </c>
      <c r="G134" s="3">
        <v>156</v>
      </c>
      <c r="H134" s="11" t="s">
        <v>454</v>
      </c>
    </row>
    <row r="135" ht="14.5" spans="1:8">
      <c r="A135" s="8">
        <v>1</v>
      </c>
      <c r="B135" s="8" t="s">
        <v>452</v>
      </c>
      <c r="C135" s="9" t="s">
        <v>371</v>
      </c>
      <c r="D135" s="9" t="s">
        <v>372</v>
      </c>
      <c r="E135" s="10">
        <v>4000</v>
      </c>
      <c r="F135" s="7" t="s">
        <v>453</v>
      </c>
      <c r="G135" s="3">
        <v>156</v>
      </c>
      <c r="H135" s="11" t="s">
        <v>454</v>
      </c>
    </row>
    <row r="136" ht="14.5" spans="1:8">
      <c r="A136" s="8">
        <v>1</v>
      </c>
      <c r="B136" s="8" t="s">
        <v>452</v>
      </c>
      <c r="C136" s="9" t="s">
        <v>371</v>
      </c>
      <c r="D136" s="9" t="s">
        <v>372</v>
      </c>
      <c r="E136" s="10">
        <v>4000</v>
      </c>
      <c r="F136" s="7" t="s">
        <v>453</v>
      </c>
      <c r="G136" s="3">
        <v>156</v>
      </c>
      <c r="H136" s="11" t="s">
        <v>454</v>
      </c>
    </row>
    <row r="137" ht="14.5" spans="1:8">
      <c r="A137" s="8">
        <v>1</v>
      </c>
      <c r="B137" s="8" t="s">
        <v>452</v>
      </c>
      <c r="C137" s="9" t="s">
        <v>371</v>
      </c>
      <c r="D137" s="9" t="s">
        <v>372</v>
      </c>
      <c r="E137" s="10">
        <v>4000</v>
      </c>
      <c r="F137" s="7" t="s">
        <v>453</v>
      </c>
      <c r="G137" s="3">
        <v>156</v>
      </c>
      <c r="H137" s="11" t="s">
        <v>454</v>
      </c>
    </row>
    <row r="138" ht="14.5" spans="1:8">
      <c r="A138" s="8">
        <v>1</v>
      </c>
      <c r="B138" s="8" t="s">
        <v>452</v>
      </c>
      <c r="C138" s="9" t="s">
        <v>371</v>
      </c>
      <c r="D138" s="9" t="s">
        <v>372</v>
      </c>
      <c r="E138" s="10">
        <v>4000</v>
      </c>
      <c r="F138" s="7" t="s">
        <v>453</v>
      </c>
      <c r="G138" s="3">
        <v>156</v>
      </c>
      <c r="H138" s="11" t="s">
        <v>454</v>
      </c>
    </row>
    <row r="139" ht="14.5" spans="1:8">
      <c r="A139" s="8">
        <v>1</v>
      </c>
      <c r="B139" s="8" t="s">
        <v>452</v>
      </c>
      <c r="C139" s="9" t="s">
        <v>371</v>
      </c>
      <c r="D139" s="9" t="s">
        <v>372</v>
      </c>
      <c r="E139" s="10">
        <v>4000</v>
      </c>
      <c r="F139" s="7" t="s">
        <v>453</v>
      </c>
      <c r="G139" s="3">
        <v>156</v>
      </c>
      <c r="H139" s="11" t="s">
        <v>454</v>
      </c>
    </row>
    <row r="140" ht="14.5" spans="1:8">
      <c r="A140" s="8">
        <v>1</v>
      </c>
      <c r="B140" s="8" t="s">
        <v>452</v>
      </c>
      <c r="C140" s="9" t="s">
        <v>371</v>
      </c>
      <c r="D140" s="9" t="s">
        <v>372</v>
      </c>
      <c r="E140" s="10">
        <v>4000</v>
      </c>
      <c r="F140" s="7" t="s">
        <v>453</v>
      </c>
      <c r="G140" s="3">
        <v>156</v>
      </c>
      <c r="H140" s="11" t="s">
        <v>454</v>
      </c>
    </row>
    <row r="141" ht="14.5" spans="1:8">
      <c r="A141" s="8">
        <v>1</v>
      </c>
      <c r="B141" s="8" t="s">
        <v>452</v>
      </c>
      <c r="C141" s="9" t="s">
        <v>371</v>
      </c>
      <c r="D141" s="9" t="s">
        <v>372</v>
      </c>
      <c r="E141" s="10">
        <v>4000</v>
      </c>
      <c r="F141" s="7" t="s">
        <v>453</v>
      </c>
      <c r="G141" s="3">
        <v>156</v>
      </c>
      <c r="H141" s="11" t="s">
        <v>454</v>
      </c>
    </row>
    <row r="142" ht="14.5" spans="1:8">
      <c r="A142" s="8">
        <v>1</v>
      </c>
      <c r="B142" s="8" t="s">
        <v>452</v>
      </c>
      <c r="C142" s="9" t="s">
        <v>371</v>
      </c>
      <c r="D142" s="9" t="s">
        <v>372</v>
      </c>
      <c r="E142" s="10">
        <v>4000</v>
      </c>
      <c r="F142" s="7" t="s">
        <v>453</v>
      </c>
      <c r="G142" s="3">
        <v>156</v>
      </c>
      <c r="H142" s="11" t="s">
        <v>454</v>
      </c>
    </row>
    <row r="143" ht="14.5" spans="1:8">
      <c r="A143" s="8">
        <v>1</v>
      </c>
      <c r="B143" s="8" t="s">
        <v>452</v>
      </c>
      <c r="C143" s="9" t="s">
        <v>371</v>
      </c>
      <c r="D143" s="9" t="s">
        <v>372</v>
      </c>
      <c r="E143" s="10">
        <v>4000</v>
      </c>
      <c r="F143" s="7" t="s">
        <v>453</v>
      </c>
      <c r="G143" s="3">
        <v>156</v>
      </c>
      <c r="H143" s="11" t="s">
        <v>454</v>
      </c>
    </row>
    <row r="144" ht="14.5" spans="1:8">
      <c r="A144" s="8">
        <v>1</v>
      </c>
      <c r="B144" s="8" t="s">
        <v>452</v>
      </c>
      <c r="C144" s="9" t="s">
        <v>371</v>
      </c>
      <c r="D144" s="9" t="s">
        <v>372</v>
      </c>
      <c r="E144" s="10">
        <v>4000</v>
      </c>
      <c r="F144" s="7" t="s">
        <v>453</v>
      </c>
      <c r="G144" s="3">
        <v>156</v>
      </c>
      <c r="H144" s="11" t="s">
        <v>454</v>
      </c>
    </row>
    <row r="145" ht="14.5" spans="1:8">
      <c r="A145" s="8">
        <v>1</v>
      </c>
      <c r="B145" s="8" t="s">
        <v>452</v>
      </c>
      <c r="C145" s="9" t="s">
        <v>371</v>
      </c>
      <c r="D145" s="9" t="s">
        <v>372</v>
      </c>
      <c r="E145" s="10">
        <v>4000</v>
      </c>
      <c r="F145" s="7" t="s">
        <v>453</v>
      </c>
      <c r="G145" s="3">
        <v>156</v>
      </c>
      <c r="H145" s="11" t="s">
        <v>454</v>
      </c>
    </row>
    <row r="146" ht="14.5" spans="1:8">
      <c r="A146" s="8">
        <v>1</v>
      </c>
      <c r="B146" s="8" t="s">
        <v>452</v>
      </c>
      <c r="C146" s="9" t="s">
        <v>371</v>
      </c>
      <c r="D146" s="9" t="s">
        <v>372</v>
      </c>
      <c r="E146" s="10">
        <v>4000</v>
      </c>
      <c r="F146" s="7" t="s">
        <v>453</v>
      </c>
      <c r="G146" s="3">
        <v>156</v>
      </c>
      <c r="H146" s="11" t="s">
        <v>454</v>
      </c>
    </row>
    <row r="147" ht="14.5" spans="1:8">
      <c r="A147" s="8">
        <v>1</v>
      </c>
      <c r="B147" s="8" t="s">
        <v>452</v>
      </c>
      <c r="C147" s="9" t="s">
        <v>371</v>
      </c>
      <c r="D147" s="9" t="s">
        <v>372</v>
      </c>
      <c r="E147" s="10">
        <v>4000</v>
      </c>
      <c r="F147" s="7" t="s">
        <v>453</v>
      </c>
      <c r="G147" s="3">
        <v>156</v>
      </c>
      <c r="H147" s="11" t="s">
        <v>454</v>
      </c>
    </row>
    <row r="148" ht="14.5" spans="1:8">
      <c r="A148" s="8">
        <v>1</v>
      </c>
      <c r="B148" s="8" t="s">
        <v>452</v>
      </c>
      <c r="C148" s="9" t="s">
        <v>371</v>
      </c>
      <c r="D148" s="9" t="s">
        <v>372</v>
      </c>
      <c r="E148" s="10">
        <v>4000</v>
      </c>
      <c r="F148" s="7" t="s">
        <v>453</v>
      </c>
      <c r="G148" s="3">
        <v>156</v>
      </c>
      <c r="H148" s="11" t="s">
        <v>454</v>
      </c>
    </row>
    <row r="149" ht="14.5" spans="1:8">
      <c r="A149" s="8">
        <v>1</v>
      </c>
      <c r="B149" s="8" t="s">
        <v>452</v>
      </c>
      <c r="C149" s="9" t="s">
        <v>371</v>
      </c>
      <c r="D149" s="9" t="s">
        <v>372</v>
      </c>
      <c r="E149" s="10">
        <v>4000</v>
      </c>
      <c r="F149" s="7" t="s">
        <v>453</v>
      </c>
      <c r="G149" s="3">
        <v>156</v>
      </c>
      <c r="H149" s="11" t="s">
        <v>454</v>
      </c>
    </row>
    <row r="150" ht="14.5" spans="1:8">
      <c r="A150" s="8">
        <v>1</v>
      </c>
      <c r="B150" s="8" t="s">
        <v>452</v>
      </c>
      <c r="C150" s="9" t="s">
        <v>371</v>
      </c>
      <c r="D150" s="9" t="s">
        <v>372</v>
      </c>
      <c r="E150" s="10">
        <v>4000</v>
      </c>
      <c r="F150" s="7" t="s">
        <v>453</v>
      </c>
      <c r="G150" s="3">
        <v>156</v>
      </c>
      <c r="H150" s="11" t="s">
        <v>454</v>
      </c>
    </row>
    <row r="151" ht="14.5" spans="1:8">
      <c r="A151" s="8">
        <v>1</v>
      </c>
      <c r="B151" s="8" t="s">
        <v>452</v>
      </c>
      <c r="C151" s="9" t="s">
        <v>371</v>
      </c>
      <c r="D151" s="9" t="s">
        <v>372</v>
      </c>
      <c r="E151" s="10">
        <v>4000</v>
      </c>
      <c r="F151" s="7" t="s">
        <v>453</v>
      </c>
      <c r="G151" s="3">
        <v>156</v>
      </c>
      <c r="H151" s="11" t="s">
        <v>454</v>
      </c>
    </row>
    <row r="152" ht="14.5" spans="1:8">
      <c r="A152" s="8">
        <v>1</v>
      </c>
      <c r="B152" s="8" t="s">
        <v>452</v>
      </c>
      <c r="C152" s="9" t="s">
        <v>371</v>
      </c>
      <c r="D152" s="9" t="s">
        <v>372</v>
      </c>
      <c r="E152" s="10">
        <v>4000</v>
      </c>
      <c r="F152" s="7" t="s">
        <v>453</v>
      </c>
      <c r="G152" s="3">
        <v>156</v>
      </c>
      <c r="H152" s="11" t="s">
        <v>454</v>
      </c>
    </row>
    <row r="153" ht="14.5" spans="1:8">
      <c r="A153" s="8">
        <v>1</v>
      </c>
      <c r="B153" s="8" t="s">
        <v>452</v>
      </c>
      <c r="C153" s="9" t="s">
        <v>371</v>
      </c>
      <c r="D153" s="9" t="s">
        <v>372</v>
      </c>
      <c r="E153" s="10">
        <v>4000</v>
      </c>
      <c r="F153" s="7" t="s">
        <v>453</v>
      </c>
      <c r="G153" s="3">
        <v>156</v>
      </c>
      <c r="H153" s="11" t="s">
        <v>454</v>
      </c>
    </row>
    <row r="154" ht="14.5" spans="1:8">
      <c r="A154" s="8">
        <v>1</v>
      </c>
      <c r="B154" s="8" t="s">
        <v>452</v>
      </c>
      <c r="C154" s="9" t="s">
        <v>371</v>
      </c>
      <c r="D154" s="9" t="s">
        <v>372</v>
      </c>
      <c r="E154" s="10">
        <v>4000</v>
      </c>
      <c r="F154" s="7" t="s">
        <v>453</v>
      </c>
      <c r="G154" s="3">
        <v>156</v>
      </c>
      <c r="H154" s="11" t="s">
        <v>454</v>
      </c>
    </row>
    <row r="155" ht="14.5" spans="1:8">
      <c r="A155" s="8">
        <v>1</v>
      </c>
      <c r="B155" s="8" t="s">
        <v>452</v>
      </c>
      <c r="C155" s="9" t="s">
        <v>371</v>
      </c>
      <c r="D155" s="9" t="s">
        <v>372</v>
      </c>
      <c r="E155" s="10">
        <v>4000</v>
      </c>
      <c r="F155" s="7" t="s">
        <v>453</v>
      </c>
      <c r="G155" s="3">
        <v>156</v>
      </c>
      <c r="H155" s="11" t="s">
        <v>454</v>
      </c>
    </row>
    <row r="156" ht="14.5" spans="1:8">
      <c r="A156" s="8">
        <v>1</v>
      </c>
      <c r="B156" s="8" t="s">
        <v>452</v>
      </c>
      <c r="C156" s="9" t="s">
        <v>371</v>
      </c>
      <c r="D156" s="9" t="s">
        <v>372</v>
      </c>
      <c r="E156" s="10">
        <v>4000</v>
      </c>
      <c r="F156" s="7" t="s">
        <v>453</v>
      </c>
      <c r="G156" s="3">
        <v>156</v>
      </c>
      <c r="H156" s="11" t="s">
        <v>454</v>
      </c>
    </row>
    <row r="157" ht="14.5" spans="1:8">
      <c r="A157" s="8">
        <v>1</v>
      </c>
      <c r="B157" s="8" t="s">
        <v>452</v>
      </c>
      <c r="C157" s="9" t="s">
        <v>371</v>
      </c>
      <c r="D157" s="9" t="s">
        <v>372</v>
      </c>
      <c r="E157" s="10">
        <v>4000</v>
      </c>
      <c r="F157" s="7" t="s">
        <v>453</v>
      </c>
      <c r="G157" s="3">
        <v>156</v>
      </c>
      <c r="H157" s="11" t="s">
        <v>454</v>
      </c>
    </row>
    <row r="158" ht="14.5" spans="1:8">
      <c r="A158" s="8">
        <v>1</v>
      </c>
      <c r="B158" s="8" t="s">
        <v>452</v>
      </c>
      <c r="C158" s="9" t="s">
        <v>371</v>
      </c>
      <c r="D158" s="9" t="s">
        <v>372</v>
      </c>
      <c r="E158" s="10">
        <v>4000</v>
      </c>
      <c r="F158" s="7" t="s">
        <v>453</v>
      </c>
      <c r="G158" s="3">
        <v>156</v>
      </c>
      <c r="H158" s="11" t="s">
        <v>454</v>
      </c>
    </row>
    <row r="159" ht="14.5" spans="1:8">
      <c r="A159" s="8">
        <v>1</v>
      </c>
      <c r="B159" s="8" t="s">
        <v>452</v>
      </c>
      <c r="C159" s="9" t="s">
        <v>371</v>
      </c>
      <c r="D159" s="9" t="s">
        <v>372</v>
      </c>
      <c r="E159" s="10">
        <v>4000</v>
      </c>
      <c r="F159" s="7" t="s">
        <v>453</v>
      </c>
      <c r="G159" s="3">
        <v>156</v>
      </c>
      <c r="H159" s="11" t="s">
        <v>454</v>
      </c>
    </row>
    <row r="160" ht="14.5" spans="1:8">
      <c r="A160" s="8">
        <v>1</v>
      </c>
      <c r="B160" s="8" t="s">
        <v>452</v>
      </c>
      <c r="C160" s="9" t="s">
        <v>371</v>
      </c>
      <c r="D160" s="9" t="s">
        <v>372</v>
      </c>
      <c r="E160" s="10">
        <v>4000</v>
      </c>
      <c r="F160" s="7" t="s">
        <v>453</v>
      </c>
      <c r="G160" s="3">
        <v>156</v>
      </c>
      <c r="H160" s="11" t="s">
        <v>454</v>
      </c>
    </row>
    <row r="161" ht="14.5" spans="1:8">
      <c r="A161" s="8">
        <v>1</v>
      </c>
      <c r="B161" s="8" t="s">
        <v>452</v>
      </c>
      <c r="C161" s="9" t="s">
        <v>371</v>
      </c>
      <c r="D161" s="9" t="s">
        <v>372</v>
      </c>
      <c r="E161" s="10">
        <v>4000</v>
      </c>
      <c r="F161" s="7" t="s">
        <v>453</v>
      </c>
      <c r="G161" s="3">
        <v>156</v>
      </c>
      <c r="H161" s="11" t="s">
        <v>454</v>
      </c>
    </row>
    <row r="162" ht="14.5" spans="1:8">
      <c r="A162" s="8">
        <v>1</v>
      </c>
      <c r="B162" s="8" t="s">
        <v>452</v>
      </c>
      <c r="C162" s="9" t="s">
        <v>371</v>
      </c>
      <c r="D162" s="9" t="s">
        <v>372</v>
      </c>
      <c r="E162" s="10">
        <v>4000</v>
      </c>
      <c r="F162" s="7" t="s">
        <v>453</v>
      </c>
      <c r="G162" s="3">
        <v>156</v>
      </c>
      <c r="H162" s="11" t="s">
        <v>454</v>
      </c>
    </row>
    <row r="163" ht="14.5" spans="1:8">
      <c r="A163" s="8">
        <v>1</v>
      </c>
      <c r="B163" s="8" t="s">
        <v>452</v>
      </c>
      <c r="C163" s="9" t="s">
        <v>371</v>
      </c>
      <c r="D163" s="9" t="s">
        <v>372</v>
      </c>
      <c r="E163" s="10">
        <v>4000</v>
      </c>
      <c r="F163" s="7" t="s">
        <v>453</v>
      </c>
      <c r="G163" s="3">
        <v>156</v>
      </c>
      <c r="H163" s="11" t="s">
        <v>454</v>
      </c>
    </row>
    <row r="164" ht="14.5" spans="1:8">
      <c r="A164" s="8">
        <v>1</v>
      </c>
      <c r="B164" s="8" t="s">
        <v>452</v>
      </c>
      <c r="C164" s="9" t="s">
        <v>371</v>
      </c>
      <c r="D164" s="9" t="s">
        <v>372</v>
      </c>
      <c r="E164" s="10">
        <v>4000</v>
      </c>
      <c r="F164" s="7" t="s">
        <v>453</v>
      </c>
      <c r="G164" s="3">
        <v>156</v>
      </c>
      <c r="H164" s="11" t="s">
        <v>454</v>
      </c>
    </row>
    <row r="165" ht="14.5" spans="1:8">
      <c r="A165" s="8">
        <v>1</v>
      </c>
      <c r="B165" s="8" t="s">
        <v>452</v>
      </c>
      <c r="C165" s="9" t="s">
        <v>371</v>
      </c>
      <c r="D165" s="9" t="s">
        <v>372</v>
      </c>
      <c r="E165" s="10">
        <v>4000</v>
      </c>
      <c r="F165" s="7" t="s">
        <v>453</v>
      </c>
      <c r="G165" s="3">
        <v>156</v>
      </c>
      <c r="H165" s="11" t="s">
        <v>454</v>
      </c>
    </row>
    <row r="166" ht="14.5" spans="1:8">
      <c r="A166" s="8">
        <v>1</v>
      </c>
      <c r="B166" s="8" t="s">
        <v>452</v>
      </c>
      <c r="C166" s="9" t="s">
        <v>371</v>
      </c>
      <c r="D166" s="9" t="s">
        <v>372</v>
      </c>
      <c r="E166" s="10">
        <v>4000</v>
      </c>
      <c r="F166" s="7" t="s">
        <v>453</v>
      </c>
      <c r="G166" s="3">
        <v>156</v>
      </c>
      <c r="H166" s="11" t="s">
        <v>454</v>
      </c>
    </row>
    <row r="167" ht="14.5" spans="1:8">
      <c r="A167" s="8">
        <v>1</v>
      </c>
      <c r="B167" s="8" t="s">
        <v>452</v>
      </c>
      <c r="C167" s="9" t="s">
        <v>371</v>
      </c>
      <c r="D167" s="9" t="s">
        <v>372</v>
      </c>
      <c r="E167" s="10">
        <v>4000</v>
      </c>
      <c r="F167" s="7" t="s">
        <v>453</v>
      </c>
      <c r="G167" s="3">
        <v>156</v>
      </c>
      <c r="H167" s="11" t="s">
        <v>454</v>
      </c>
    </row>
    <row r="168" ht="14.5" spans="1:8">
      <c r="A168" s="8">
        <v>1</v>
      </c>
      <c r="B168" s="8" t="s">
        <v>452</v>
      </c>
      <c r="C168" s="9" t="s">
        <v>371</v>
      </c>
      <c r="D168" s="9" t="s">
        <v>372</v>
      </c>
      <c r="E168" s="10">
        <v>4000</v>
      </c>
      <c r="F168" s="7" t="s">
        <v>453</v>
      </c>
      <c r="G168" s="3">
        <v>156</v>
      </c>
      <c r="H168" s="11" t="s">
        <v>454</v>
      </c>
    </row>
    <row r="169" ht="14.5" spans="1:8">
      <c r="A169" s="8">
        <v>1</v>
      </c>
      <c r="B169" s="8" t="s">
        <v>452</v>
      </c>
      <c r="C169" s="9" t="s">
        <v>371</v>
      </c>
      <c r="D169" s="9" t="s">
        <v>372</v>
      </c>
      <c r="E169" s="10">
        <v>4000</v>
      </c>
      <c r="F169" s="7" t="s">
        <v>453</v>
      </c>
      <c r="G169" s="3">
        <v>156</v>
      </c>
      <c r="H169" s="11" t="s">
        <v>454</v>
      </c>
    </row>
    <row r="170" ht="14.5" spans="1:8">
      <c r="A170" s="8">
        <v>1</v>
      </c>
      <c r="B170" s="8" t="s">
        <v>452</v>
      </c>
      <c r="C170" s="9" t="s">
        <v>371</v>
      </c>
      <c r="D170" s="9" t="s">
        <v>372</v>
      </c>
      <c r="E170" s="10">
        <v>4000</v>
      </c>
      <c r="F170" s="7" t="s">
        <v>453</v>
      </c>
      <c r="G170" s="3">
        <v>156</v>
      </c>
      <c r="H170" s="11" t="s">
        <v>454</v>
      </c>
    </row>
    <row r="171" ht="14.5" spans="1:8">
      <c r="A171" s="8">
        <v>1</v>
      </c>
      <c r="B171" s="8" t="s">
        <v>452</v>
      </c>
      <c r="C171" s="9" t="s">
        <v>371</v>
      </c>
      <c r="D171" s="9" t="s">
        <v>372</v>
      </c>
      <c r="E171" s="10">
        <v>4000</v>
      </c>
      <c r="F171" s="7" t="s">
        <v>453</v>
      </c>
      <c r="G171" s="3">
        <v>156</v>
      </c>
      <c r="H171" s="11" t="s">
        <v>454</v>
      </c>
    </row>
    <row r="172" ht="14.5" spans="1:8">
      <c r="A172" s="8">
        <v>1</v>
      </c>
      <c r="B172" s="8" t="s">
        <v>452</v>
      </c>
      <c r="C172" s="9" t="s">
        <v>371</v>
      </c>
      <c r="D172" s="9" t="s">
        <v>372</v>
      </c>
      <c r="E172" s="10">
        <v>4000</v>
      </c>
      <c r="F172" s="7" t="s">
        <v>453</v>
      </c>
      <c r="G172" s="3">
        <v>156</v>
      </c>
      <c r="H172" s="11" t="s">
        <v>454</v>
      </c>
    </row>
    <row r="173" ht="14.5" spans="1:8">
      <c r="A173" s="8">
        <v>1</v>
      </c>
      <c r="B173" s="8" t="s">
        <v>452</v>
      </c>
      <c r="C173" s="9" t="s">
        <v>371</v>
      </c>
      <c r="D173" s="9" t="s">
        <v>372</v>
      </c>
      <c r="E173" s="10">
        <v>4000</v>
      </c>
      <c r="F173" s="7" t="s">
        <v>453</v>
      </c>
      <c r="G173" s="3">
        <v>156</v>
      </c>
      <c r="H173" s="11" t="s">
        <v>454</v>
      </c>
    </row>
    <row r="174" ht="14.5" spans="1:8">
      <c r="A174" s="8">
        <v>1</v>
      </c>
      <c r="B174" s="8" t="s">
        <v>452</v>
      </c>
      <c r="C174" s="9" t="s">
        <v>371</v>
      </c>
      <c r="D174" s="9" t="s">
        <v>372</v>
      </c>
      <c r="E174" s="10">
        <v>4000</v>
      </c>
      <c r="F174" s="7" t="s">
        <v>453</v>
      </c>
      <c r="G174" s="3">
        <v>156</v>
      </c>
      <c r="H174" s="11" t="s">
        <v>454</v>
      </c>
    </row>
    <row r="175" ht="14.5" spans="1:8">
      <c r="A175" s="8">
        <v>1</v>
      </c>
      <c r="B175" s="8" t="s">
        <v>452</v>
      </c>
      <c r="C175" s="9" t="s">
        <v>371</v>
      </c>
      <c r="D175" s="9" t="s">
        <v>372</v>
      </c>
      <c r="E175" s="10">
        <v>4000</v>
      </c>
      <c r="F175" s="7" t="s">
        <v>453</v>
      </c>
      <c r="G175" s="3">
        <v>156</v>
      </c>
      <c r="H175" s="11" t="s">
        <v>454</v>
      </c>
    </row>
    <row r="176" ht="14.5" spans="1:8">
      <c r="A176" s="8">
        <v>1</v>
      </c>
      <c r="B176" s="8" t="s">
        <v>452</v>
      </c>
      <c r="C176" s="9" t="s">
        <v>371</v>
      </c>
      <c r="D176" s="9" t="s">
        <v>372</v>
      </c>
      <c r="E176" s="10">
        <v>4000</v>
      </c>
      <c r="F176" s="7" t="s">
        <v>453</v>
      </c>
      <c r="G176" s="3">
        <v>156</v>
      </c>
      <c r="H176" s="11" t="s">
        <v>454</v>
      </c>
    </row>
    <row r="177" ht="14.5" spans="1:8">
      <c r="A177" s="8">
        <v>1</v>
      </c>
      <c r="B177" s="8" t="s">
        <v>452</v>
      </c>
      <c r="C177" s="9" t="s">
        <v>371</v>
      </c>
      <c r="D177" s="9" t="s">
        <v>372</v>
      </c>
      <c r="E177" s="10">
        <v>4000</v>
      </c>
      <c r="F177" s="7" t="s">
        <v>453</v>
      </c>
      <c r="G177" s="3">
        <v>156</v>
      </c>
      <c r="H177" s="11" t="s">
        <v>454</v>
      </c>
    </row>
    <row r="178" ht="14.5" spans="1:8">
      <c r="A178" s="8">
        <v>1</v>
      </c>
      <c r="B178" s="8" t="s">
        <v>452</v>
      </c>
      <c r="C178" s="9" t="s">
        <v>371</v>
      </c>
      <c r="D178" s="9" t="s">
        <v>372</v>
      </c>
      <c r="E178" s="10">
        <v>4000</v>
      </c>
      <c r="F178" s="7" t="s">
        <v>453</v>
      </c>
      <c r="G178" s="3">
        <v>156</v>
      </c>
      <c r="H178" s="11" t="s">
        <v>454</v>
      </c>
    </row>
    <row r="179" ht="14.5" spans="1:8">
      <c r="A179" s="8">
        <v>1</v>
      </c>
      <c r="B179" s="8" t="s">
        <v>452</v>
      </c>
      <c r="C179" s="9" t="s">
        <v>371</v>
      </c>
      <c r="D179" s="9" t="s">
        <v>372</v>
      </c>
      <c r="E179" s="10">
        <v>4000</v>
      </c>
      <c r="F179" s="7" t="s">
        <v>453</v>
      </c>
      <c r="G179" s="3">
        <v>156</v>
      </c>
      <c r="H179" s="11" t="s">
        <v>454</v>
      </c>
    </row>
    <row r="180" ht="14.5" spans="1:8">
      <c r="A180" s="8">
        <v>1</v>
      </c>
      <c r="B180" s="8" t="s">
        <v>452</v>
      </c>
      <c r="C180" s="9" t="s">
        <v>371</v>
      </c>
      <c r="D180" s="9" t="s">
        <v>372</v>
      </c>
      <c r="E180" s="10">
        <v>4000</v>
      </c>
      <c r="F180" s="7" t="s">
        <v>453</v>
      </c>
      <c r="G180" s="3">
        <v>156</v>
      </c>
      <c r="H180" s="11" t="s">
        <v>454</v>
      </c>
    </row>
    <row r="181" ht="14.5" spans="1:8">
      <c r="A181" s="8">
        <v>1</v>
      </c>
      <c r="B181" s="8" t="s">
        <v>452</v>
      </c>
      <c r="C181" s="9" t="s">
        <v>371</v>
      </c>
      <c r="D181" s="9" t="s">
        <v>372</v>
      </c>
      <c r="E181" s="10">
        <v>4000</v>
      </c>
      <c r="F181" s="7" t="s">
        <v>453</v>
      </c>
      <c r="G181" s="3">
        <v>156</v>
      </c>
      <c r="H181" s="11" t="s">
        <v>454</v>
      </c>
    </row>
    <row r="182" ht="14.5" spans="1:8">
      <c r="A182" s="8">
        <v>1</v>
      </c>
      <c r="B182" s="8" t="s">
        <v>452</v>
      </c>
      <c r="C182" s="9" t="s">
        <v>371</v>
      </c>
      <c r="D182" s="9" t="s">
        <v>372</v>
      </c>
      <c r="E182" s="10">
        <v>4000</v>
      </c>
      <c r="F182" s="7" t="s">
        <v>453</v>
      </c>
      <c r="G182" s="3">
        <v>156</v>
      </c>
      <c r="H182" s="11" t="s">
        <v>454</v>
      </c>
    </row>
    <row r="183" ht="14.5" spans="1:8">
      <c r="A183" s="8">
        <v>1</v>
      </c>
      <c r="B183" s="8" t="s">
        <v>452</v>
      </c>
      <c r="C183" s="9" t="s">
        <v>371</v>
      </c>
      <c r="D183" s="9" t="s">
        <v>372</v>
      </c>
      <c r="E183" s="10">
        <v>4000</v>
      </c>
      <c r="F183" s="7" t="s">
        <v>453</v>
      </c>
      <c r="G183" s="3">
        <v>156</v>
      </c>
      <c r="H183" s="11" t="s">
        <v>454</v>
      </c>
    </row>
    <row r="184" ht="14.5" spans="1:8">
      <c r="A184" s="8">
        <v>1</v>
      </c>
      <c r="B184" s="8" t="s">
        <v>452</v>
      </c>
      <c r="C184" s="9" t="s">
        <v>371</v>
      </c>
      <c r="D184" s="9" t="s">
        <v>372</v>
      </c>
      <c r="E184" s="10">
        <v>4000</v>
      </c>
      <c r="F184" s="7" t="s">
        <v>453</v>
      </c>
      <c r="G184" s="3">
        <v>156</v>
      </c>
      <c r="H184" s="11" t="s">
        <v>454</v>
      </c>
    </row>
    <row r="185" ht="14.5" spans="1:8">
      <c r="A185" s="8">
        <v>1</v>
      </c>
      <c r="B185" s="8" t="s">
        <v>452</v>
      </c>
      <c r="C185" s="9" t="s">
        <v>371</v>
      </c>
      <c r="D185" s="9" t="s">
        <v>372</v>
      </c>
      <c r="E185" s="10">
        <v>4000</v>
      </c>
      <c r="F185" s="7" t="s">
        <v>453</v>
      </c>
      <c r="G185" s="3">
        <v>156</v>
      </c>
      <c r="H185" s="11" t="s">
        <v>454</v>
      </c>
    </row>
    <row r="186" ht="14.5" spans="1:8">
      <c r="A186" s="8">
        <v>1</v>
      </c>
      <c r="B186" s="8" t="s">
        <v>452</v>
      </c>
      <c r="C186" s="9" t="s">
        <v>371</v>
      </c>
      <c r="D186" s="9" t="s">
        <v>372</v>
      </c>
      <c r="E186" s="10">
        <v>4000</v>
      </c>
      <c r="F186" s="7" t="s">
        <v>453</v>
      </c>
      <c r="G186" s="3">
        <v>156</v>
      </c>
      <c r="H186" s="11" t="s">
        <v>454</v>
      </c>
    </row>
    <row r="187" ht="14.5" spans="1:8">
      <c r="A187" s="8">
        <v>1</v>
      </c>
      <c r="B187" s="8" t="s">
        <v>452</v>
      </c>
      <c r="C187" s="9" t="s">
        <v>371</v>
      </c>
      <c r="D187" s="9" t="s">
        <v>372</v>
      </c>
      <c r="E187" s="10">
        <v>4000</v>
      </c>
      <c r="F187" s="7" t="s">
        <v>453</v>
      </c>
      <c r="G187" s="3">
        <v>156</v>
      </c>
      <c r="H187" s="11" t="s">
        <v>454</v>
      </c>
    </row>
    <row r="188" ht="14.5" spans="1:8">
      <c r="A188" s="8">
        <v>1</v>
      </c>
      <c r="B188" s="8" t="s">
        <v>452</v>
      </c>
      <c r="C188" s="9" t="s">
        <v>371</v>
      </c>
      <c r="D188" s="9" t="s">
        <v>372</v>
      </c>
      <c r="E188" s="10">
        <v>4000</v>
      </c>
      <c r="F188" s="7" t="s">
        <v>453</v>
      </c>
      <c r="G188" s="3">
        <v>156</v>
      </c>
      <c r="H188" s="11" t="s">
        <v>454</v>
      </c>
    </row>
    <row r="189" ht="14.5" spans="1:8">
      <c r="A189" s="8">
        <v>1</v>
      </c>
      <c r="B189" s="8" t="s">
        <v>452</v>
      </c>
      <c r="C189" s="9" t="s">
        <v>371</v>
      </c>
      <c r="D189" s="9" t="s">
        <v>372</v>
      </c>
      <c r="E189" s="10">
        <v>4000</v>
      </c>
      <c r="F189" s="7" t="s">
        <v>453</v>
      </c>
      <c r="G189" s="3">
        <v>156</v>
      </c>
      <c r="H189" s="11" t="s">
        <v>454</v>
      </c>
    </row>
    <row r="190" ht="14.5" spans="1:8">
      <c r="A190" s="8">
        <v>1</v>
      </c>
      <c r="B190" s="8" t="s">
        <v>452</v>
      </c>
      <c r="C190" s="9" t="s">
        <v>371</v>
      </c>
      <c r="D190" s="9" t="s">
        <v>372</v>
      </c>
      <c r="E190" s="10">
        <v>4000</v>
      </c>
      <c r="F190" s="7" t="s">
        <v>453</v>
      </c>
      <c r="G190" s="3">
        <v>156</v>
      </c>
      <c r="H190" s="11" t="s">
        <v>454</v>
      </c>
    </row>
    <row r="191" ht="14.5" spans="1:8">
      <c r="A191" s="8">
        <v>1</v>
      </c>
      <c r="B191" s="8" t="s">
        <v>452</v>
      </c>
      <c r="C191" s="9" t="s">
        <v>371</v>
      </c>
      <c r="D191" s="9" t="s">
        <v>372</v>
      </c>
      <c r="E191" s="10">
        <v>4000</v>
      </c>
      <c r="F191" s="7" t="s">
        <v>453</v>
      </c>
      <c r="G191" s="3">
        <v>156</v>
      </c>
      <c r="H191" s="11" t="s">
        <v>454</v>
      </c>
    </row>
    <row r="192" ht="14.5" spans="1:8">
      <c r="A192" s="8">
        <v>1</v>
      </c>
      <c r="B192" s="8" t="s">
        <v>452</v>
      </c>
      <c r="C192" s="9" t="s">
        <v>371</v>
      </c>
      <c r="D192" s="9" t="s">
        <v>372</v>
      </c>
      <c r="E192" s="10">
        <v>4000</v>
      </c>
      <c r="F192" s="7" t="s">
        <v>453</v>
      </c>
      <c r="G192" s="3">
        <v>156</v>
      </c>
      <c r="H192" s="11" t="s">
        <v>454</v>
      </c>
    </row>
    <row r="193" ht="14.5" spans="1:8">
      <c r="A193" s="8">
        <v>1</v>
      </c>
      <c r="B193" s="8" t="s">
        <v>452</v>
      </c>
      <c r="C193" s="9" t="s">
        <v>371</v>
      </c>
      <c r="D193" s="9" t="s">
        <v>372</v>
      </c>
      <c r="E193" s="10">
        <v>4000</v>
      </c>
      <c r="F193" s="7" t="s">
        <v>453</v>
      </c>
      <c r="G193" s="3">
        <v>156</v>
      </c>
      <c r="H193" s="11" t="s">
        <v>454</v>
      </c>
    </row>
    <row r="194" ht="14.5" spans="1:8">
      <c r="A194" s="8">
        <v>1</v>
      </c>
      <c r="B194" s="8" t="s">
        <v>452</v>
      </c>
      <c r="C194" s="9" t="s">
        <v>371</v>
      </c>
      <c r="D194" s="9" t="s">
        <v>372</v>
      </c>
      <c r="E194" s="10">
        <v>4000</v>
      </c>
      <c r="F194" s="7" t="s">
        <v>453</v>
      </c>
      <c r="G194" s="3">
        <v>156</v>
      </c>
      <c r="H194" s="11" t="s">
        <v>454</v>
      </c>
    </row>
    <row r="195" ht="14.5" spans="1:8">
      <c r="A195" s="8">
        <v>1</v>
      </c>
      <c r="B195" s="8" t="s">
        <v>452</v>
      </c>
      <c r="C195" s="9" t="s">
        <v>371</v>
      </c>
      <c r="D195" s="9" t="s">
        <v>372</v>
      </c>
      <c r="E195" s="10">
        <v>4000</v>
      </c>
      <c r="F195" s="7" t="s">
        <v>453</v>
      </c>
      <c r="G195" s="3">
        <v>156</v>
      </c>
      <c r="H195" s="11" t="s">
        <v>454</v>
      </c>
    </row>
    <row r="196" ht="14.5" spans="1:8">
      <c r="A196" s="8">
        <v>1</v>
      </c>
      <c r="B196" s="8" t="s">
        <v>452</v>
      </c>
      <c r="C196" s="9" t="s">
        <v>371</v>
      </c>
      <c r="D196" s="9" t="s">
        <v>372</v>
      </c>
      <c r="E196" s="10">
        <v>4000</v>
      </c>
      <c r="F196" s="7" t="s">
        <v>453</v>
      </c>
      <c r="G196" s="3">
        <v>156</v>
      </c>
      <c r="H196" s="11" t="s">
        <v>454</v>
      </c>
    </row>
    <row r="197" ht="14.5" spans="1:8">
      <c r="A197" s="8">
        <v>1</v>
      </c>
      <c r="B197" s="8" t="s">
        <v>452</v>
      </c>
      <c r="C197" s="9" t="s">
        <v>371</v>
      </c>
      <c r="D197" s="9" t="s">
        <v>372</v>
      </c>
      <c r="E197" s="10">
        <v>4000</v>
      </c>
      <c r="F197" s="7" t="s">
        <v>453</v>
      </c>
      <c r="G197" s="3">
        <v>156</v>
      </c>
      <c r="H197" s="11" t="s">
        <v>454</v>
      </c>
    </row>
    <row r="198" ht="14.5" spans="1:8">
      <c r="A198" s="8">
        <v>1</v>
      </c>
      <c r="B198" s="8" t="s">
        <v>452</v>
      </c>
      <c r="C198" s="9" t="s">
        <v>371</v>
      </c>
      <c r="D198" s="9" t="s">
        <v>372</v>
      </c>
      <c r="E198" s="10">
        <v>4000</v>
      </c>
      <c r="F198" s="7" t="s">
        <v>453</v>
      </c>
      <c r="G198" s="3">
        <v>156</v>
      </c>
      <c r="H198" s="11" t="s">
        <v>454</v>
      </c>
    </row>
    <row r="199" ht="14.5" spans="1:8">
      <c r="A199" s="8">
        <v>1</v>
      </c>
      <c r="B199" s="8" t="s">
        <v>452</v>
      </c>
      <c r="C199" s="9" t="s">
        <v>371</v>
      </c>
      <c r="D199" s="9" t="s">
        <v>372</v>
      </c>
      <c r="E199" s="10">
        <v>4000</v>
      </c>
      <c r="F199" s="7" t="s">
        <v>453</v>
      </c>
      <c r="G199" s="3">
        <v>156</v>
      </c>
      <c r="H199" s="11" t="s">
        <v>454</v>
      </c>
    </row>
    <row r="200" ht="14.5" spans="1:8">
      <c r="A200" s="8">
        <v>1</v>
      </c>
      <c r="B200" s="8" t="s">
        <v>452</v>
      </c>
      <c r="C200" s="9" t="s">
        <v>371</v>
      </c>
      <c r="D200" s="9" t="s">
        <v>372</v>
      </c>
      <c r="E200" s="10">
        <v>4000</v>
      </c>
      <c r="F200" s="7" t="s">
        <v>453</v>
      </c>
      <c r="G200" s="3">
        <v>156</v>
      </c>
      <c r="H200" s="11" t="s">
        <v>454</v>
      </c>
    </row>
    <row r="201" ht="14.5" spans="1:8">
      <c r="A201" s="8">
        <v>1</v>
      </c>
      <c r="B201" s="8" t="s">
        <v>452</v>
      </c>
      <c r="C201" s="9" t="s">
        <v>371</v>
      </c>
      <c r="D201" s="9" t="s">
        <v>372</v>
      </c>
      <c r="E201" s="10">
        <v>4000</v>
      </c>
      <c r="F201" s="7" t="s">
        <v>453</v>
      </c>
      <c r="G201" s="3">
        <v>156</v>
      </c>
      <c r="H201" s="11" t="s">
        <v>454</v>
      </c>
    </row>
    <row r="202" ht="14.5" spans="1:8">
      <c r="A202" s="8">
        <v>1</v>
      </c>
      <c r="B202" s="8" t="s">
        <v>452</v>
      </c>
      <c r="C202" s="9" t="s">
        <v>371</v>
      </c>
      <c r="D202" s="9" t="s">
        <v>372</v>
      </c>
      <c r="E202" s="10">
        <v>4000</v>
      </c>
      <c r="F202" s="7" t="s">
        <v>453</v>
      </c>
      <c r="G202" s="3">
        <v>156</v>
      </c>
      <c r="H202" s="11" t="s">
        <v>454</v>
      </c>
    </row>
    <row r="203" ht="14.5" spans="1:8">
      <c r="A203" s="8">
        <v>1</v>
      </c>
      <c r="B203" s="8" t="s">
        <v>452</v>
      </c>
      <c r="C203" s="9" t="s">
        <v>371</v>
      </c>
      <c r="D203" s="9" t="s">
        <v>372</v>
      </c>
      <c r="E203" s="10">
        <v>4000</v>
      </c>
      <c r="F203" s="7" t="s">
        <v>453</v>
      </c>
      <c r="G203" s="3">
        <v>156</v>
      </c>
      <c r="H203" s="11" t="s">
        <v>454</v>
      </c>
    </row>
    <row r="204" ht="14.5" spans="1:8">
      <c r="A204" s="8">
        <v>1</v>
      </c>
      <c r="B204" s="8" t="s">
        <v>452</v>
      </c>
      <c r="C204" s="9" t="s">
        <v>371</v>
      </c>
      <c r="D204" s="9" t="s">
        <v>372</v>
      </c>
      <c r="E204" s="10">
        <v>4000</v>
      </c>
      <c r="F204" s="7" t="s">
        <v>453</v>
      </c>
      <c r="G204" s="3">
        <v>156</v>
      </c>
      <c r="H204" s="11" t="s">
        <v>454</v>
      </c>
    </row>
    <row r="205" ht="14.5" spans="1:8">
      <c r="A205" s="8">
        <v>1</v>
      </c>
      <c r="B205" s="8" t="s">
        <v>452</v>
      </c>
      <c r="C205" s="9" t="s">
        <v>371</v>
      </c>
      <c r="D205" s="9" t="s">
        <v>372</v>
      </c>
      <c r="E205" s="10">
        <v>4000</v>
      </c>
      <c r="F205" s="7" t="s">
        <v>453</v>
      </c>
      <c r="G205" s="3">
        <v>156</v>
      </c>
      <c r="H205" s="11" t="s">
        <v>454</v>
      </c>
    </row>
    <row r="206" ht="14.5" spans="1:8">
      <c r="A206" s="8">
        <v>1</v>
      </c>
      <c r="B206" s="8" t="s">
        <v>452</v>
      </c>
      <c r="C206" s="9" t="s">
        <v>371</v>
      </c>
      <c r="D206" s="9" t="s">
        <v>372</v>
      </c>
      <c r="E206" s="10">
        <v>4000</v>
      </c>
      <c r="F206" s="7" t="s">
        <v>453</v>
      </c>
      <c r="G206" s="3">
        <v>156</v>
      </c>
      <c r="H206" s="11" t="s">
        <v>454</v>
      </c>
    </row>
    <row r="207" ht="14.5" spans="1:8">
      <c r="A207" s="8">
        <v>1</v>
      </c>
      <c r="B207" s="8" t="s">
        <v>452</v>
      </c>
      <c r="C207" s="9" t="s">
        <v>371</v>
      </c>
      <c r="D207" s="9" t="s">
        <v>372</v>
      </c>
      <c r="E207" s="10">
        <v>4000</v>
      </c>
      <c r="F207" s="7" t="s">
        <v>453</v>
      </c>
      <c r="G207" s="3">
        <v>156</v>
      </c>
      <c r="H207" s="11" t="s">
        <v>454</v>
      </c>
    </row>
    <row r="208" ht="14.5" spans="1:8">
      <c r="A208" s="8">
        <v>1</v>
      </c>
      <c r="B208" s="8" t="s">
        <v>452</v>
      </c>
      <c r="C208" s="9" t="s">
        <v>371</v>
      </c>
      <c r="D208" s="9" t="s">
        <v>372</v>
      </c>
      <c r="E208" s="10">
        <v>4000</v>
      </c>
      <c r="F208" s="7" t="s">
        <v>453</v>
      </c>
      <c r="G208" s="3">
        <v>156</v>
      </c>
      <c r="H208" s="11" t="s">
        <v>454</v>
      </c>
    </row>
    <row r="209" ht="14.5" spans="1:8">
      <c r="A209" s="8">
        <v>1</v>
      </c>
      <c r="B209" s="8" t="s">
        <v>452</v>
      </c>
      <c r="C209" s="9" t="s">
        <v>371</v>
      </c>
      <c r="D209" s="9" t="s">
        <v>372</v>
      </c>
      <c r="E209" s="10">
        <v>4000</v>
      </c>
      <c r="F209" s="7" t="s">
        <v>453</v>
      </c>
      <c r="G209" s="3">
        <v>156</v>
      </c>
      <c r="H209" s="11" t="s">
        <v>454</v>
      </c>
    </row>
    <row r="210" ht="14.5" spans="1:8">
      <c r="A210" s="8">
        <v>1</v>
      </c>
      <c r="B210" s="8" t="s">
        <v>452</v>
      </c>
      <c r="C210" s="9" t="s">
        <v>371</v>
      </c>
      <c r="D210" s="9" t="s">
        <v>372</v>
      </c>
      <c r="E210" s="10">
        <v>4000</v>
      </c>
      <c r="F210" s="7" t="s">
        <v>453</v>
      </c>
      <c r="G210" s="3">
        <v>156</v>
      </c>
      <c r="H210" s="11" t="s">
        <v>454</v>
      </c>
    </row>
    <row r="211" ht="14.5" spans="1:8">
      <c r="A211" s="8">
        <v>1</v>
      </c>
      <c r="B211" s="8" t="s">
        <v>452</v>
      </c>
      <c r="C211" s="9" t="s">
        <v>371</v>
      </c>
      <c r="D211" s="9" t="s">
        <v>372</v>
      </c>
      <c r="E211" s="10">
        <v>4000</v>
      </c>
      <c r="F211" s="7" t="s">
        <v>453</v>
      </c>
      <c r="G211" s="3">
        <v>156</v>
      </c>
      <c r="H211" s="11" t="s">
        <v>448</v>
      </c>
    </row>
    <row r="212" ht="14.5" spans="1:8">
      <c r="A212" s="8">
        <v>1</v>
      </c>
      <c r="B212" s="8" t="s">
        <v>452</v>
      </c>
      <c r="C212" s="9" t="s">
        <v>373</v>
      </c>
      <c r="D212" s="9" t="s">
        <v>374</v>
      </c>
      <c r="E212" s="10">
        <v>4000</v>
      </c>
      <c r="F212" s="7" t="s">
        <v>453</v>
      </c>
      <c r="G212" s="3">
        <v>164</v>
      </c>
      <c r="H212" s="11" t="s">
        <v>455</v>
      </c>
    </row>
    <row r="213" ht="14.5" spans="1:8">
      <c r="A213" s="8">
        <v>1</v>
      </c>
      <c r="B213" s="8" t="s">
        <v>452</v>
      </c>
      <c r="C213" s="9" t="s">
        <v>373</v>
      </c>
      <c r="D213" s="9" t="s">
        <v>374</v>
      </c>
      <c r="E213" s="10">
        <v>4000</v>
      </c>
      <c r="F213" s="7" t="s">
        <v>453</v>
      </c>
      <c r="G213" s="3">
        <v>164</v>
      </c>
      <c r="H213" s="11" t="s">
        <v>455</v>
      </c>
    </row>
    <row r="214" ht="14.5" spans="1:8">
      <c r="A214" s="8">
        <v>1</v>
      </c>
      <c r="B214" s="8" t="s">
        <v>452</v>
      </c>
      <c r="C214" s="9" t="s">
        <v>373</v>
      </c>
      <c r="D214" s="9" t="s">
        <v>374</v>
      </c>
      <c r="E214" s="10">
        <v>4000</v>
      </c>
      <c r="F214" s="7" t="s">
        <v>453</v>
      </c>
      <c r="G214" s="3">
        <v>164</v>
      </c>
      <c r="H214" s="11" t="s">
        <v>455</v>
      </c>
    </row>
    <row r="215" ht="14.5" spans="1:8">
      <c r="A215" s="8">
        <v>1</v>
      </c>
      <c r="B215" s="8" t="s">
        <v>452</v>
      </c>
      <c r="C215" s="9" t="s">
        <v>373</v>
      </c>
      <c r="D215" s="9" t="s">
        <v>374</v>
      </c>
      <c r="E215" s="10">
        <v>4000</v>
      </c>
      <c r="F215" s="7" t="s">
        <v>453</v>
      </c>
      <c r="G215" s="3">
        <v>164</v>
      </c>
      <c r="H215" s="11" t="s">
        <v>455</v>
      </c>
    </row>
    <row r="216" ht="14.5" spans="1:8">
      <c r="A216" s="8">
        <v>1</v>
      </c>
      <c r="B216" s="8" t="s">
        <v>452</v>
      </c>
      <c r="C216" s="9" t="s">
        <v>373</v>
      </c>
      <c r="D216" s="9" t="s">
        <v>374</v>
      </c>
      <c r="E216" s="10">
        <v>4000</v>
      </c>
      <c r="F216" s="7" t="s">
        <v>453</v>
      </c>
      <c r="G216" s="3">
        <v>164</v>
      </c>
      <c r="H216" s="11" t="s">
        <v>455</v>
      </c>
    </row>
    <row r="217" ht="14.5" spans="1:8">
      <c r="A217" s="8">
        <v>1</v>
      </c>
      <c r="B217" s="8" t="s">
        <v>452</v>
      </c>
      <c r="C217" s="9" t="s">
        <v>373</v>
      </c>
      <c r="D217" s="9" t="s">
        <v>374</v>
      </c>
      <c r="E217" s="10">
        <v>4000</v>
      </c>
      <c r="F217" s="7" t="s">
        <v>453</v>
      </c>
      <c r="G217" s="3">
        <v>164</v>
      </c>
      <c r="H217" s="11" t="s">
        <v>455</v>
      </c>
    </row>
    <row r="218" ht="14.5" spans="1:8">
      <c r="A218" s="8">
        <v>1</v>
      </c>
      <c r="B218" s="8" t="s">
        <v>452</v>
      </c>
      <c r="C218" s="9" t="s">
        <v>373</v>
      </c>
      <c r="D218" s="9" t="s">
        <v>374</v>
      </c>
      <c r="E218" s="10">
        <v>4000</v>
      </c>
      <c r="F218" s="7" t="s">
        <v>453</v>
      </c>
      <c r="G218" s="3">
        <v>164</v>
      </c>
      <c r="H218" s="11" t="s">
        <v>455</v>
      </c>
    </row>
    <row r="219" ht="14.5" spans="1:8">
      <c r="A219" s="8">
        <v>1</v>
      </c>
      <c r="B219" s="8" t="s">
        <v>452</v>
      </c>
      <c r="C219" s="9" t="s">
        <v>373</v>
      </c>
      <c r="D219" s="9" t="s">
        <v>374</v>
      </c>
      <c r="E219" s="10">
        <v>4000</v>
      </c>
      <c r="F219" s="7" t="s">
        <v>453</v>
      </c>
      <c r="G219" s="3">
        <v>164</v>
      </c>
      <c r="H219" s="11" t="s">
        <v>455</v>
      </c>
    </row>
    <row r="220" ht="14.5" spans="1:8">
      <c r="A220" s="8">
        <v>1</v>
      </c>
      <c r="B220" s="8" t="s">
        <v>452</v>
      </c>
      <c r="C220" s="9" t="s">
        <v>373</v>
      </c>
      <c r="D220" s="9" t="s">
        <v>374</v>
      </c>
      <c r="E220" s="10">
        <v>4000</v>
      </c>
      <c r="F220" s="7" t="s">
        <v>453</v>
      </c>
      <c r="G220" s="3">
        <v>164</v>
      </c>
      <c r="H220" s="11" t="s">
        <v>455</v>
      </c>
    </row>
    <row r="221" ht="14.5" spans="1:8">
      <c r="A221" s="8">
        <v>1</v>
      </c>
      <c r="B221" s="8" t="s">
        <v>452</v>
      </c>
      <c r="C221" s="9" t="s">
        <v>373</v>
      </c>
      <c r="D221" s="9" t="s">
        <v>374</v>
      </c>
      <c r="E221" s="10">
        <v>4000</v>
      </c>
      <c r="F221" s="7" t="s">
        <v>453</v>
      </c>
      <c r="G221" s="3">
        <v>164</v>
      </c>
      <c r="H221" s="11" t="s">
        <v>455</v>
      </c>
    </row>
    <row r="222" ht="14.5" spans="1:8">
      <c r="A222" s="8">
        <v>1</v>
      </c>
      <c r="B222" s="8" t="s">
        <v>452</v>
      </c>
      <c r="C222" s="9" t="s">
        <v>373</v>
      </c>
      <c r="D222" s="9" t="s">
        <v>374</v>
      </c>
      <c r="E222" s="10">
        <v>4000</v>
      </c>
      <c r="F222" s="7" t="s">
        <v>453</v>
      </c>
      <c r="G222" s="3">
        <v>164</v>
      </c>
      <c r="H222" s="11" t="s">
        <v>455</v>
      </c>
    </row>
    <row r="223" ht="14.5" spans="1:8">
      <c r="A223" s="8">
        <v>1</v>
      </c>
      <c r="B223" s="8" t="s">
        <v>452</v>
      </c>
      <c r="C223" s="9" t="s">
        <v>373</v>
      </c>
      <c r="D223" s="9" t="s">
        <v>374</v>
      </c>
      <c r="E223" s="10">
        <v>4000</v>
      </c>
      <c r="F223" s="7" t="s">
        <v>453</v>
      </c>
      <c r="G223" s="3">
        <v>164</v>
      </c>
      <c r="H223" s="11" t="s">
        <v>455</v>
      </c>
    </row>
    <row r="224" ht="14.5" spans="1:8">
      <c r="A224" s="8">
        <v>1</v>
      </c>
      <c r="B224" s="8" t="s">
        <v>452</v>
      </c>
      <c r="C224" s="9" t="s">
        <v>373</v>
      </c>
      <c r="D224" s="9" t="s">
        <v>374</v>
      </c>
      <c r="E224" s="10">
        <v>4000</v>
      </c>
      <c r="F224" s="7" t="s">
        <v>453</v>
      </c>
      <c r="G224" s="3">
        <v>164</v>
      </c>
      <c r="H224" s="11" t="s">
        <v>455</v>
      </c>
    </row>
    <row r="225" ht="14.5" spans="1:8">
      <c r="A225" s="8">
        <v>1</v>
      </c>
      <c r="B225" s="8" t="s">
        <v>452</v>
      </c>
      <c r="C225" s="9" t="s">
        <v>373</v>
      </c>
      <c r="D225" s="9" t="s">
        <v>374</v>
      </c>
      <c r="E225" s="10">
        <v>4000</v>
      </c>
      <c r="F225" s="7" t="s">
        <v>453</v>
      </c>
      <c r="G225" s="3">
        <v>164</v>
      </c>
      <c r="H225" s="11" t="s">
        <v>455</v>
      </c>
    </row>
    <row r="226" ht="14.5" spans="1:8">
      <c r="A226" s="8">
        <v>1</v>
      </c>
      <c r="B226" s="8" t="s">
        <v>452</v>
      </c>
      <c r="C226" s="9" t="s">
        <v>373</v>
      </c>
      <c r="D226" s="9" t="s">
        <v>374</v>
      </c>
      <c r="E226" s="10">
        <v>4000</v>
      </c>
      <c r="F226" s="7" t="s">
        <v>453</v>
      </c>
      <c r="G226" s="3">
        <v>164</v>
      </c>
      <c r="H226" s="11" t="s">
        <v>455</v>
      </c>
    </row>
    <row r="227" ht="14.5" spans="1:8">
      <c r="A227" s="8">
        <v>1</v>
      </c>
      <c r="B227" s="8" t="s">
        <v>452</v>
      </c>
      <c r="C227" s="9" t="s">
        <v>373</v>
      </c>
      <c r="D227" s="9" t="s">
        <v>374</v>
      </c>
      <c r="E227" s="10">
        <v>4000</v>
      </c>
      <c r="F227" s="7" t="s">
        <v>453</v>
      </c>
      <c r="G227" s="3">
        <v>164</v>
      </c>
      <c r="H227" s="11" t="s">
        <v>455</v>
      </c>
    </row>
    <row r="228" ht="14.5" spans="1:8">
      <c r="A228" s="8">
        <v>1</v>
      </c>
      <c r="B228" s="8" t="s">
        <v>452</v>
      </c>
      <c r="C228" s="9" t="s">
        <v>373</v>
      </c>
      <c r="D228" s="9" t="s">
        <v>374</v>
      </c>
      <c r="E228" s="10">
        <v>4000</v>
      </c>
      <c r="F228" s="7" t="s">
        <v>453</v>
      </c>
      <c r="G228" s="3">
        <v>164</v>
      </c>
      <c r="H228" s="11" t="s">
        <v>455</v>
      </c>
    </row>
    <row r="229" ht="14.5" spans="1:8">
      <c r="A229" s="8">
        <v>1</v>
      </c>
      <c r="B229" s="8" t="s">
        <v>452</v>
      </c>
      <c r="C229" s="9" t="s">
        <v>373</v>
      </c>
      <c r="D229" s="9" t="s">
        <v>374</v>
      </c>
      <c r="E229" s="10">
        <v>4000</v>
      </c>
      <c r="F229" s="7" t="s">
        <v>453</v>
      </c>
      <c r="G229" s="3">
        <v>164</v>
      </c>
      <c r="H229" s="11" t="s">
        <v>455</v>
      </c>
    </row>
    <row r="230" ht="14.5" spans="1:8">
      <c r="A230" s="8">
        <v>1</v>
      </c>
      <c r="B230" s="8" t="s">
        <v>452</v>
      </c>
      <c r="C230" s="9" t="s">
        <v>373</v>
      </c>
      <c r="D230" s="9" t="s">
        <v>374</v>
      </c>
      <c r="E230" s="10">
        <v>4000</v>
      </c>
      <c r="F230" s="7" t="s">
        <v>453</v>
      </c>
      <c r="G230" s="3">
        <v>164</v>
      </c>
      <c r="H230" s="11" t="s">
        <v>455</v>
      </c>
    </row>
    <row r="231" ht="14.5" spans="1:8">
      <c r="A231" s="8">
        <v>1</v>
      </c>
      <c r="B231" s="8" t="s">
        <v>452</v>
      </c>
      <c r="C231" s="9" t="s">
        <v>373</v>
      </c>
      <c r="D231" s="9" t="s">
        <v>374</v>
      </c>
      <c r="E231" s="10">
        <v>4000</v>
      </c>
      <c r="F231" s="7" t="s">
        <v>453</v>
      </c>
      <c r="G231" s="3">
        <v>164</v>
      </c>
      <c r="H231" s="11" t="s">
        <v>455</v>
      </c>
    </row>
    <row r="232" ht="14.5" spans="1:8">
      <c r="A232" s="8">
        <v>1</v>
      </c>
      <c r="B232" s="8" t="s">
        <v>452</v>
      </c>
      <c r="C232" s="9" t="s">
        <v>373</v>
      </c>
      <c r="D232" s="9" t="s">
        <v>374</v>
      </c>
      <c r="E232" s="10">
        <v>4000</v>
      </c>
      <c r="F232" s="7" t="s">
        <v>453</v>
      </c>
      <c r="G232" s="3">
        <v>164</v>
      </c>
      <c r="H232" s="11" t="s">
        <v>455</v>
      </c>
    </row>
    <row r="233" ht="14.5" spans="1:8">
      <c r="A233" s="8">
        <v>1</v>
      </c>
      <c r="B233" s="8" t="s">
        <v>452</v>
      </c>
      <c r="C233" s="9" t="s">
        <v>373</v>
      </c>
      <c r="D233" s="9" t="s">
        <v>374</v>
      </c>
      <c r="E233" s="10">
        <v>4000</v>
      </c>
      <c r="F233" s="7" t="s">
        <v>453</v>
      </c>
      <c r="G233" s="3">
        <v>164</v>
      </c>
      <c r="H233" s="11" t="s">
        <v>448</v>
      </c>
    </row>
    <row r="234" ht="14.5" spans="1:8">
      <c r="A234" s="8">
        <v>1</v>
      </c>
      <c r="B234" s="8" t="s">
        <v>452</v>
      </c>
      <c r="C234" s="9" t="s">
        <v>373</v>
      </c>
      <c r="D234" s="9" t="s">
        <v>374</v>
      </c>
      <c r="E234" s="10">
        <v>4000</v>
      </c>
      <c r="F234" s="7" t="s">
        <v>453</v>
      </c>
      <c r="G234" s="3">
        <v>164</v>
      </c>
      <c r="H234" s="11" t="s">
        <v>454</v>
      </c>
    </row>
    <row r="235" ht="14.5" spans="1:8">
      <c r="A235" s="8">
        <v>1</v>
      </c>
      <c r="B235" s="8" t="s">
        <v>452</v>
      </c>
      <c r="C235" s="9" t="s">
        <v>373</v>
      </c>
      <c r="D235" s="9" t="s">
        <v>374</v>
      </c>
      <c r="E235" s="10">
        <v>4000</v>
      </c>
      <c r="F235" s="7" t="s">
        <v>453</v>
      </c>
      <c r="G235" s="3">
        <v>164</v>
      </c>
      <c r="H235" s="11" t="s">
        <v>454</v>
      </c>
    </row>
    <row r="236" ht="14.5" spans="1:8">
      <c r="A236" s="8">
        <v>1</v>
      </c>
      <c r="B236" s="8" t="s">
        <v>452</v>
      </c>
      <c r="C236" s="9" t="s">
        <v>373</v>
      </c>
      <c r="D236" s="9" t="s">
        <v>374</v>
      </c>
      <c r="E236" s="10">
        <v>4000</v>
      </c>
      <c r="F236" s="7" t="s">
        <v>453</v>
      </c>
      <c r="G236" s="3">
        <v>164</v>
      </c>
      <c r="H236" s="11" t="s">
        <v>454</v>
      </c>
    </row>
    <row r="237" ht="14.5" spans="1:8">
      <c r="A237" s="8">
        <v>1</v>
      </c>
      <c r="B237" s="8" t="s">
        <v>452</v>
      </c>
      <c r="C237" s="9" t="s">
        <v>373</v>
      </c>
      <c r="D237" s="9" t="s">
        <v>374</v>
      </c>
      <c r="E237" s="10">
        <v>4000</v>
      </c>
      <c r="F237" s="7" t="s">
        <v>453</v>
      </c>
      <c r="G237" s="3">
        <v>164</v>
      </c>
      <c r="H237" s="11" t="s">
        <v>454</v>
      </c>
    </row>
    <row r="238" ht="14.5" spans="1:8">
      <c r="A238" s="8">
        <v>1</v>
      </c>
      <c r="B238" s="8" t="s">
        <v>452</v>
      </c>
      <c r="C238" s="9" t="s">
        <v>373</v>
      </c>
      <c r="D238" s="9" t="s">
        <v>374</v>
      </c>
      <c r="E238" s="10">
        <v>4000</v>
      </c>
      <c r="F238" s="7" t="s">
        <v>453</v>
      </c>
      <c r="G238" s="3">
        <v>164</v>
      </c>
      <c r="H238" s="11" t="s">
        <v>454</v>
      </c>
    </row>
    <row r="239" ht="14.5" spans="1:8">
      <c r="A239" s="8">
        <v>1</v>
      </c>
      <c r="B239" s="8" t="s">
        <v>452</v>
      </c>
      <c r="C239" s="9" t="s">
        <v>373</v>
      </c>
      <c r="D239" s="9" t="s">
        <v>374</v>
      </c>
      <c r="E239" s="10">
        <v>4000</v>
      </c>
      <c r="F239" s="7" t="s">
        <v>453</v>
      </c>
      <c r="G239" s="3">
        <v>164</v>
      </c>
      <c r="H239" s="11" t="s">
        <v>454</v>
      </c>
    </row>
    <row r="240" ht="14.5" spans="1:8">
      <c r="A240" s="8">
        <v>1</v>
      </c>
      <c r="B240" s="8" t="s">
        <v>452</v>
      </c>
      <c r="C240" s="9" t="s">
        <v>373</v>
      </c>
      <c r="D240" s="9" t="s">
        <v>374</v>
      </c>
      <c r="E240" s="10">
        <v>4000</v>
      </c>
      <c r="F240" s="7" t="s">
        <v>453</v>
      </c>
      <c r="G240" s="3">
        <v>164</v>
      </c>
      <c r="H240" s="11" t="s">
        <v>454</v>
      </c>
    </row>
    <row r="241" ht="14.5" spans="1:8">
      <c r="A241" s="8">
        <v>1</v>
      </c>
      <c r="B241" s="8" t="s">
        <v>452</v>
      </c>
      <c r="C241" s="9" t="s">
        <v>373</v>
      </c>
      <c r="D241" s="9" t="s">
        <v>374</v>
      </c>
      <c r="E241" s="10">
        <v>4000</v>
      </c>
      <c r="F241" s="7" t="s">
        <v>453</v>
      </c>
      <c r="G241" s="3">
        <v>164</v>
      </c>
      <c r="H241" s="11" t="s">
        <v>454</v>
      </c>
    </row>
    <row r="242" ht="14.5" spans="1:8">
      <c r="A242" s="8">
        <v>1</v>
      </c>
      <c r="B242" s="8" t="s">
        <v>452</v>
      </c>
      <c r="C242" s="9" t="s">
        <v>373</v>
      </c>
      <c r="D242" s="9" t="s">
        <v>374</v>
      </c>
      <c r="E242" s="10">
        <v>4000</v>
      </c>
      <c r="F242" s="7" t="s">
        <v>453</v>
      </c>
      <c r="G242" s="3">
        <v>164</v>
      </c>
      <c r="H242" s="11" t="s">
        <v>454</v>
      </c>
    </row>
    <row r="243" ht="14.5" spans="1:8">
      <c r="A243" s="8">
        <v>1</v>
      </c>
      <c r="B243" s="8" t="s">
        <v>452</v>
      </c>
      <c r="C243" s="9" t="s">
        <v>373</v>
      </c>
      <c r="D243" s="9" t="s">
        <v>374</v>
      </c>
      <c r="E243" s="10">
        <v>4000</v>
      </c>
      <c r="F243" s="7" t="s">
        <v>453</v>
      </c>
      <c r="G243" s="3">
        <v>164</v>
      </c>
      <c r="H243" s="11" t="s">
        <v>451</v>
      </c>
    </row>
    <row r="244" ht="14.5" spans="1:8">
      <c r="A244" s="8">
        <v>1</v>
      </c>
      <c r="B244" s="8" t="s">
        <v>452</v>
      </c>
      <c r="C244" s="9" t="s">
        <v>373</v>
      </c>
      <c r="D244" s="9" t="s">
        <v>374</v>
      </c>
      <c r="E244" s="10">
        <v>4000</v>
      </c>
      <c r="F244" s="7" t="s">
        <v>453</v>
      </c>
      <c r="G244" s="3">
        <v>164</v>
      </c>
      <c r="H244" s="11" t="s">
        <v>451</v>
      </c>
    </row>
    <row r="245" ht="14.5" spans="1:8">
      <c r="A245" s="8">
        <v>1</v>
      </c>
      <c r="B245" s="8" t="s">
        <v>452</v>
      </c>
      <c r="C245" s="9" t="s">
        <v>373</v>
      </c>
      <c r="D245" s="9" t="s">
        <v>374</v>
      </c>
      <c r="E245" s="10">
        <v>4000</v>
      </c>
      <c r="F245" s="7" t="s">
        <v>453</v>
      </c>
      <c r="G245" s="3">
        <v>164</v>
      </c>
      <c r="H245" s="11" t="s">
        <v>451</v>
      </c>
    </row>
    <row r="246" ht="14.5" spans="1:8">
      <c r="A246" s="8">
        <v>1</v>
      </c>
      <c r="B246" s="8" t="s">
        <v>452</v>
      </c>
      <c r="C246" s="9" t="s">
        <v>373</v>
      </c>
      <c r="D246" s="9" t="s">
        <v>374</v>
      </c>
      <c r="E246" s="10">
        <v>4000</v>
      </c>
      <c r="F246" s="7" t="s">
        <v>453</v>
      </c>
      <c r="G246" s="3">
        <v>164</v>
      </c>
      <c r="H246" s="11" t="s">
        <v>451</v>
      </c>
    </row>
    <row r="247" ht="14.5" spans="1:8">
      <c r="A247" s="8">
        <v>1</v>
      </c>
      <c r="B247" s="8" t="s">
        <v>452</v>
      </c>
      <c r="C247" s="9" t="s">
        <v>373</v>
      </c>
      <c r="D247" s="9" t="s">
        <v>374</v>
      </c>
      <c r="E247" s="10">
        <v>4000</v>
      </c>
      <c r="F247" s="7" t="s">
        <v>453</v>
      </c>
      <c r="G247" s="3">
        <v>164</v>
      </c>
      <c r="H247" s="11" t="s">
        <v>451</v>
      </c>
    </row>
    <row r="248" ht="14.5" spans="1:8">
      <c r="A248" s="8">
        <v>1</v>
      </c>
      <c r="B248" s="8" t="s">
        <v>452</v>
      </c>
      <c r="C248" s="9" t="s">
        <v>373</v>
      </c>
      <c r="D248" s="9" t="s">
        <v>374</v>
      </c>
      <c r="E248" s="10">
        <v>4000</v>
      </c>
      <c r="F248" s="7" t="s">
        <v>453</v>
      </c>
      <c r="G248" s="3">
        <v>164</v>
      </c>
      <c r="H248" s="11" t="s">
        <v>451</v>
      </c>
    </row>
    <row r="249" ht="14.5" spans="1:8">
      <c r="A249" s="8">
        <v>1</v>
      </c>
      <c r="B249" s="8" t="s">
        <v>452</v>
      </c>
      <c r="C249" s="9" t="s">
        <v>373</v>
      </c>
      <c r="D249" s="9" t="s">
        <v>374</v>
      </c>
      <c r="E249" s="10">
        <v>4000</v>
      </c>
      <c r="F249" s="7" t="s">
        <v>453</v>
      </c>
      <c r="G249" s="3">
        <v>164</v>
      </c>
      <c r="H249" s="11" t="s">
        <v>451</v>
      </c>
    </row>
    <row r="250" ht="14.5" spans="1:8">
      <c r="A250" s="8">
        <v>1</v>
      </c>
      <c r="B250" s="8" t="s">
        <v>452</v>
      </c>
      <c r="C250" s="9" t="s">
        <v>373</v>
      </c>
      <c r="D250" s="9" t="s">
        <v>374</v>
      </c>
      <c r="E250" s="10">
        <v>4000</v>
      </c>
      <c r="F250" s="7" t="s">
        <v>453</v>
      </c>
      <c r="G250" s="3">
        <v>164</v>
      </c>
      <c r="H250" s="11" t="s">
        <v>451</v>
      </c>
    </row>
    <row r="251" ht="14.5" spans="1:8">
      <c r="A251" s="8">
        <v>1</v>
      </c>
      <c r="B251" s="8" t="s">
        <v>452</v>
      </c>
      <c r="C251" s="9" t="s">
        <v>373</v>
      </c>
      <c r="D251" s="9" t="s">
        <v>374</v>
      </c>
      <c r="E251" s="10">
        <v>4000</v>
      </c>
      <c r="F251" s="7" t="s">
        <v>453</v>
      </c>
      <c r="G251" s="3">
        <v>164</v>
      </c>
      <c r="H251" s="11" t="s">
        <v>451</v>
      </c>
    </row>
    <row r="252" ht="14.5" spans="1:8">
      <c r="A252" s="8">
        <v>1</v>
      </c>
      <c r="B252" s="8" t="s">
        <v>452</v>
      </c>
      <c r="C252" s="9" t="s">
        <v>373</v>
      </c>
      <c r="D252" s="9" t="s">
        <v>374</v>
      </c>
      <c r="E252" s="10">
        <v>4000</v>
      </c>
      <c r="F252" s="7" t="s">
        <v>453</v>
      </c>
      <c r="G252" s="3">
        <v>164</v>
      </c>
      <c r="H252" s="11" t="s">
        <v>451</v>
      </c>
    </row>
    <row r="253" ht="14.5" spans="1:8">
      <c r="A253" s="8">
        <v>1</v>
      </c>
      <c r="B253" s="8" t="s">
        <v>439</v>
      </c>
      <c r="C253" s="9" t="s">
        <v>373</v>
      </c>
      <c r="D253" s="9" t="s">
        <v>374</v>
      </c>
      <c r="E253" s="10">
        <v>4000</v>
      </c>
      <c r="F253" s="7" t="s">
        <v>453</v>
      </c>
      <c r="G253" s="3">
        <v>164</v>
      </c>
      <c r="H253" s="11" t="s">
        <v>451</v>
      </c>
    </row>
    <row r="254" ht="14.5" spans="1:8">
      <c r="A254" s="8">
        <v>1</v>
      </c>
      <c r="B254" s="8" t="s">
        <v>439</v>
      </c>
      <c r="C254" s="9" t="s">
        <v>373</v>
      </c>
      <c r="D254" s="9" t="s">
        <v>374</v>
      </c>
      <c r="E254" s="10">
        <v>4000</v>
      </c>
      <c r="F254" s="7" t="s">
        <v>453</v>
      </c>
      <c r="G254" s="3">
        <v>164</v>
      </c>
      <c r="H254" s="11" t="s">
        <v>451</v>
      </c>
    </row>
    <row r="255" ht="14.5" spans="1:8">
      <c r="A255" s="8">
        <v>1</v>
      </c>
      <c r="B255" s="8" t="s">
        <v>439</v>
      </c>
      <c r="C255" s="9" t="s">
        <v>373</v>
      </c>
      <c r="D255" s="9" t="s">
        <v>374</v>
      </c>
      <c r="E255" s="10">
        <v>4000</v>
      </c>
      <c r="F255" s="7" t="s">
        <v>453</v>
      </c>
      <c r="G255" s="3">
        <v>164</v>
      </c>
      <c r="H255" s="11" t="s">
        <v>451</v>
      </c>
    </row>
    <row r="256" ht="14.5" spans="1:8">
      <c r="A256" s="8">
        <v>1</v>
      </c>
      <c r="B256" s="8" t="s">
        <v>452</v>
      </c>
      <c r="C256" s="9" t="s">
        <v>373</v>
      </c>
      <c r="D256" s="9" t="s">
        <v>374</v>
      </c>
      <c r="E256" s="10">
        <v>4000</v>
      </c>
      <c r="F256" s="7" t="s">
        <v>453</v>
      </c>
      <c r="G256" s="3">
        <v>164</v>
      </c>
      <c r="H256" s="11" t="s">
        <v>455</v>
      </c>
    </row>
    <row r="257" ht="14.5" spans="1:8">
      <c r="A257" s="8">
        <v>1</v>
      </c>
      <c r="B257" s="8" t="s">
        <v>452</v>
      </c>
      <c r="C257" s="9" t="s">
        <v>373</v>
      </c>
      <c r="D257" s="9" t="s">
        <v>374</v>
      </c>
      <c r="E257" s="10">
        <v>4000</v>
      </c>
      <c r="F257" s="7" t="s">
        <v>453</v>
      </c>
      <c r="G257" s="3">
        <v>164</v>
      </c>
      <c r="H257" s="11" t="s">
        <v>455</v>
      </c>
    </row>
    <row r="258" ht="14.5" spans="1:8">
      <c r="A258" s="8">
        <v>1</v>
      </c>
      <c r="B258" s="8" t="s">
        <v>452</v>
      </c>
      <c r="C258" s="9" t="s">
        <v>373</v>
      </c>
      <c r="D258" s="9" t="s">
        <v>374</v>
      </c>
      <c r="E258" s="10">
        <v>4000</v>
      </c>
      <c r="F258" s="7" t="s">
        <v>453</v>
      </c>
      <c r="G258" s="3">
        <v>164</v>
      </c>
      <c r="H258" s="11" t="s">
        <v>455</v>
      </c>
    </row>
    <row r="259" ht="14.5" spans="1:8">
      <c r="A259" s="8">
        <v>1</v>
      </c>
      <c r="B259" s="8" t="s">
        <v>452</v>
      </c>
      <c r="C259" s="9" t="s">
        <v>373</v>
      </c>
      <c r="D259" s="9" t="s">
        <v>374</v>
      </c>
      <c r="E259" s="10">
        <v>4000</v>
      </c>
      <c r="F259" s="7" t="s">
        <v>453</v>
      </c>
      <c r="G259" s="3">
        <v>164</v>
      </c>
      <c r="H259" s="11" t="s">
        <v>455</v>
      </c>
    </row>
    <row r="260" ht="14.5" spans="1:8">
      <c r="A260" s="8">
        <v>1</v>
      </c>
      <c r="B260" s="8" t="s">
        <v>452</v>
      </c>
      <c r="C260" s="9" t="s">
        <v>373</v>
      </c>
      <c r="D260" s="9" t="s">
        <v>374</v>
      </c>
      <c r="E260" s="10">
        <v>4000</v>
      </c>
      <c r="F260" s="7" t="s">
        <v>453</v>
      </c>
      <c r="G260" s="3">
        <v>164</v>
      </c>
      <c r="H260" s="11" t="s">
        <v>455</v>
      </c>
    </row>
    <row r="261" ht="14.5" spans="1:8">
      <c r="A261" s="8">
        <v>1</v>
      </c>
      <c r="B261" s="8" t="s">
        <v>452</v>
      </c>
      <c r="C261" s="9" t="s">
        <v>373</v>
      </c>
      <c r="D261" s="9" t="s">
        <v>374</v>
      </c>
      <c r="E261" s="10">
        <v>4000</v>
      </c>
      <c r="F261" s="7" t="s">
        <v>453</v>
      </c>
      <c r="G261" s="3">
        <v>164</v>
      </c>
      <c r="H261" s="11" t="s">
        <v>455</v>
      </c>
    </row>
    <row r="262" ht="14.5" spans="1:8">
      <c r="A262" s="8">
        <v>1</v>
      </c>
      <c r="B262" s="8" t="s">
        <v>449</v>
      </c>
      <c r="C262" s="9" t="s">
        <v>375</v>
      </c>
      <c r="D262" s="9" t="s">
        <v>376</v>
      </c>
      <c r="E262" s="10">
        <v>4000</v>
      </c>
      <c r="F262" s="7" t="s">
        <v>456</v>
      </c>
      <c r="G262" s="3">
        <v>222</v>
      </c>
      <c r="H262" s="11" t="s">
        <v>451</v>
      </c>
    </row>
    <row r="263" ht="14.5" spans="1:8">
      <c r="A263" s="8">
        <v>1</v>
      </c>
      <c r="B263" s="8" t="s">
        <v>449</v>
      </c>
      <c r="C263" s="9" t="s">
        <v>375</v>
      </c>
      <c r="D263" s="9" t="s">
        <v>376</v>
      </c>
      <c r="E263" s="10">
        <v>4000</v>
      </c>
      <c r="F263" s="7" t="s">
        <v>456</v>
      </c>
      <c r="G263" s="3">
        <v>222</v>
      </c>
      <c r="H263" s="11" t="s">
        <v>451</v>
      </c>
    </row>
    <row r="264" ht="14.5" spans="1:8">
      <c r="A264" s="8">
        <v>1</v>
      </c>
      <c r="B264" s="8" t="s">
        <v>449</v>
      </c>
      <c r="C264" s="9" t="s">
        <v>375</v>
      </c>
      <c r="D264" s="9" t="s">
        <v>376</v>
      </c>
      <c r="E264" s="10">
        <v>4000</v>
      </c>
      <c r="F264" s="7" t="s">
        <v>456</v>
      </c>
      <c r="G264" s="3">
        <v>222</v>
      </c>
      <c r="H264" s="11" t="s">
        <v>451</v>
      </c>
    </row>
    <row r="265" ht="14.5" spans="1:8">
      <c r="A265" s="8">
        <v>1</v>
      </c>
      <c r="B265" s="8" t="s">
        <v>449</v>
      </c>
      <c r="C265" s="9" t="s">
        <v>375</v>
      </c>
      <c r="D265" s="9" t="s">
        <v>376</v>
      </c>
      <c r="E265" s="10">
        <v>4000</v>
      </c>
      <c r="F265" s="7" t="s">
        <v>456</v>
      </c>
      <c r="G265" s="3">
        <v>222</v>
      </c>
      <c r="H265" s="11" t="s">
        <v>451</v>
      </c>
    </row>
    <row r="266" ht="14.5" spans="1:8">
      <c r="A266" s="8">
        <v>1</v>
      </c>
      <c r="B266" s="8" t="s">
        <v>449</v>
      </c>
      <c r="C266" s="9" t="s">
        <v>375</v>
      </c>
      <c r="D266" s="9" t="s">
        <v>376</v>
      </c>
      <c r="E266" s="10">
        <v>4000</v>
      </c>
      <c r="F266" s="7" t="s">
        <v>456</v>
      </c>
      <c r="G266" s="3">
        <v>222</v>
      </c>
      <c r="H266" s="11" t="s">
        <v>451</v>
      </c>
    </row>
    <row r="267" ht="14.5" spans="1:8">
      <c r="A267" s="8">
        <v>1</v>
      </c>
      <c r="B267" s="8" t="s">
        <v>449</v>
      </c>
      <c r="C267" s="9" t="s">
        <v>375</v>
      </c>
      <c r="D267" s="9" t="s">
        <v>376</v>
      </c>
      <c r="E267" s="10">
        <v>4000</v>
      </c>
      <c r="F267" s="7" t="s">
        <v>456</v>
      </c>
      <c r="G267" s="3">
        <v>222</v>
      </c>
      <c r="H267" s="11" t="s">
        <v>451</v>
      </c>
    </row>
    <row r="268" ht="14.5" spans="1:8">
      <c r="A268" s="8">
        <v>1</v>
      </c>
      <c r="B268" s="8" t="s">
        <v>449</v>
      </c>
      <c r="C268" s="9" t="s">
        <v>375</v>
      </c>
      <c r="D268" s="9" t="s">
        <v>376</v>
      </c>
      <c r="E268" s="10">
        <v>4000</v>
      </c>
      <c r="F268" s="7" t="s">
        <v>456</v>
      </c>
      <c r="G268" s="3">
        <v>222</v>
      </c>
      <c r="H268" s="11" t="s">
        <v>451</v>
      </c>
    </row>
    <row r="269" ht="14.5" spans="1:8">
      <c r="A269" s="8">
        <v>1</v>
      </c>
      <c r="B269" s="8" t="s">
        <v>449</v>
      </c>
      <c r="C269" s="9" t="s">
        <v>375</v>
      </c>
      <c r="D269" s="9" t="s">
        <v>376</v>
      </c>
      <c r="E269" s="10">
        <v>4000</v>
      </c>
      <c r="F269" s="7" t="s">
        <v>456</v>
      </c>
      <c r="G269" s="3">
        <v>222</v>
      </c>
      <c r="H269" s="11" t="s">
        <v>451</v>
      </c>
    </row>
    <row r="270" ht="14.5" spans="1:8">
      <c r="A270" s="8">
        <v>1</v>
      </c>
      <c r="B270" s="8" t="s">
        <v>449</v>
      </c>
      <c r="C270" s="9" t="s">
        <v>375</v>
      </c>
      <c r="D270" s="9" t="s">
        <v>376</v>
      </c>
      <c r="E270" s="10">
        <v>4000</v>
      </c>
      <c r="F270" s="7" t="s">
        <v>456</v>
      </c>
      <c r="G270" s="3">
        <v>222</v>
      </c>
      <c r="H270" s="11" t="s">
        <v>451</v>
      </c>
    </row>
    <row r="271" ht="14.5" spans="1:8">
      <c r="A271" s="8">
        <v>1</v>
      </c>
      <c r="B271" s="8" t="s">
        <v>449</v>
      </c>
      <c r="C271" s="9" t="s">
        <v>375</v>
      </c>
      <c r="D271" s="9" t="s">
        <v>376</v>
      </c>
      <c r="E271" s="10">
        <v>4000</v>
      </c>
      <c r="F271" s="7" t="s">
        <v>456</v>
      </c>
      <c r="G271" s="3">
        <v>222</v>
      </c>
      <c r="H271" s="11" t="s">
        <v>451</v>
      </c>
    </row>
    <row r="272" ht="14.5" spans="1:8">
      <c r="A272" s="8">
        <v>1</v>
      </c>
      <c r="B272" s="8" t="s">
        <v>449</v>
      </c>
      <c r="C272" s="9" t="s">
        <v>375</v>
      </c>
      <c r="D272" s="9" t="s">
        <v>376</v>
      </c>
      <c r="E272" s="10">
        <v>4000</v>
      </c>
      <c r="F272" s="7" t="s">
        <v>456</v>
      </c>
      <c r="G272" s="3">
        <v>222</v>
      </c>
      <c r="H272" s="11" t="s">
        <v>451</v>
      </c>
    </row>
    <row r="273" ht="14.5" spans="1:8">
      <c r="A273" s="8">
        <v>1</v>
      </c>
      <c r="B273" s="8" t="s">
        <v>449</v>
      </c>
      <c r="C273" s="9" t="s">
        <v>375</v>
      </c>
      <c r="D273" s="9" t="s">
        <v>376</v>
      </c>
      <c r="E273" s="10">
        <v>4000</v>
      </c>
      <c r="F273" s="7" t="s">
        <v>456</v>
      </c>
      <c r="G273" s="3">
        <v>222</v>
      </c>
      <c r="H273" s="11" t="s">
        <v>451</v>
      </c>
    </row>
    <row r="274" ht="14.5" spans="1:8">
      <c r="A274" s="8">
        <v>1</v>
      </c>
      <c r="B274" s="8" t="s">
        <v>449</v>
      </c>
      <c r="C274" s="9" t="s">
        <v>375</v>
      </c>
      <c r="D274" s="9" t="s">
        <v>376</v>
      </c>
      <c r="E274" s="10">
        <v>4000</v>
      </c>
      <c r="F274" s="7" t="s">
        <v>456</v>
      </c>
      <c r="G274" s="3">
        <v>222</v>
      </c>
      <c r="H274" s="11" t="s">
        <v>451</v>
      </c>
    </row>
    <row r="275" ht="14.5" spans="1:8">
      <c r="A275" s="8">
        <v>1</v>
      </c>
      <c r="B275" s="8" t="s">
        <v>449</v>
      </c>
      <c r="C275" s="9" t="s">
        <v>375</v>
      </c>
      <c r="D275" s="9" t="s">
        <v>376</v>
      </c>
      <c r="E275" s="10">
        <v>4000</v>
      </c>
      <c r="F275" s="7" t="s">
        <v>456</v>
      </c>
      <c r="G275" s="3">
        <v>222</v>
      </c>
      <c r="H275" s="11" t="s">
        <v>451</v>
      </c>
    </row>
    <row r="276" ht="14.5" spans="1:8">
      <c r="A276" s="8">
        <v>1</v>
      </c>
      <c r="B276" s="8" t="s">
        <v>449</v>
      </c>
      <c r="C276" s="9" t="s">
        <v>375</v>
      </c>
      <c r="D276" s="9" t="s">
        <v>376</v>
      </c>
      <c r="E276" s="10">
        <v>4000</v>
      </c>
      <c r="F276" s="7" t="s">
        <v>456</v>
      </c>
      <c r="G276" s="3">
        <v>222</v>
      </c>
      <c r="H276" s="11" t="s">
        <v>448</v>
      </c>
    </row>
    <row r="277" ht="14.5" spans="1:8">
      <c r="A277" s="8">
        <v>1</v>
      </c>
      <c r="B277" s="8" t="s">
        <v>457</v>
      </c>
      <c r="C277" s="9" t="s">
        <v>380</v>
      </c>
      <c r="D277" s="9" t="s">
        <v>381</v>
      </c>
      <c r="E277" s="10">
        <v>4000</v>
      </c>
      <c r="F277" s="7" t="s">
        <v>458</v>
      </c>
      <c r="G277" s="3">
        <v>395</v>
      </c>
      <c r="H277" s="11" t="s">
        <v>455</v>
      </c>
    </row>
    <row r="278" ht="14.5" spans="1:8">
      <c r="A278" s="8">
        <v>1</v>
      </c>
      <c r="B278" s="8" t="s">
        <v>457</v>
      </c>
      <c r="C278" s="9" t="s">
        <v>380</v>
      </c>
      <c r="D278" s="9" t="s">
        <v>381</v>
      </c>
      <c r="E278" s="10">
        <v>4000</v>
      </c>
      <c r="F278" s="7" t="s">
        <v>458</v>
      </c>
      <c r="G278" s="3">
        <v>395</v>
      </c>
      <c r="H278" s="11" t="s">
        <v>455</v>
      </c>
    </row>
    <row r="279" ht="14.5" spans="1:8">
      <c r="A279" s="8">
        <v>1</v>
      </c>
      <c r="B279" s="8" t="s">
        <v>457</v>
      </c>
      <c r="C279" s="9" t="s">
        <v>380</v>
      </c>
      <c r="D279" s="9" t="s">
        <v>381</v>
      </c>
      <c r="E279" s="10">
        <v>4000</v>
      </c>
      <c r="F279" s="7" t="s">
        <v>458</v>
      </c>
      <c r="G279" s="3">
        <v>395</v>
      </c>
      <c r="H279" s="11" t="s">
        <v>455</v>
      </c>
    </row>
    <row r="280" ht="14.5" spans="1:8">
      <c r="A280" s="8">
        <v>1</v>
      </c>
      <c r="B280" s="8" t="s">
        <v>457</v>
      </c>
      <c r="C280" s="9" t="s">
        <v>380</v>
      </c>
      <c r="D280" s="9" t="s">
        <v>381</v>
      </c>
      <c r="E280" s="10">
        <v>4000</v>
      </c>
      <c r="F280" s="7" t="s">
        <v>458</v>
      </c>
      <c r="G280" s="3">
        <v>395</v>
      </c>
      <c r="H280" s="11" t="s">
        <v>455</v>
      </c>
    </row>
    <row r="281" ht="14.5" spans="1:8">
      <c r="A281" s="8">
        <v>1</v>
      </c>
      <c r="B281" s="8" t="s">
        <v>457</v>
      </c>
      <c r="C281" s="9" t="s">
        <v>380</v>
      </c>
      <c r="D281" s="9" t="s">
        <v>381</v>
      </c>
      <c r="E281" s="10">
        <v>4000</v>
      </c>
      <c r="F281" s="7" t="s">
        <v>458</v>
      </c>
      <c r="G281" s="3">
        <v>395</v>
      </c>
      <c r="H281" s="11" t="s">
        <v>455</v>
      </c>
    </row>
    <row r="282" ht="14.5" spans="1:8">
      <c r="A282" s="8">
        <v>1</v>
      </c>
      <c r="B282" s="8" t="s">
        <v>457</v>
      </c>
      <c r="C282" s="9" t="s">
        <v>380</v>
      </c>
      <c r="D282" s="9" t="s">
        <v>381</v>
      </c>
      <c r="E282" s="10">
        <v>4000</v>
      </c>
      <c r="F282" s="7" t="s">
        <v>458</v>
      </c>
      <c r="G282" s="3">
        <v>395</v>
      </c>
      <c r="H282" s="11" t="s">
        <v>455</v>
      </c>
    </row>
    <row r="283" ht="14.5" spans="1:8">
      <c r="A283" s="8">
        <v>1</v>
      </c>
      <c r="B283" s="8" t="s">
        <v>457</v>
      </c>
      <c r="C283" s="9" t="s">
        <v>380</v>
      </c>
      <c r="D283" s="9" t="s">
        <v>381</v>
      </c>
      <c r="E283" s="10">
        <v>4000</v>
      </c>
      <c r="F283" s="7" t="s">
        <v>458</v>
      </c>
      <c r="G283" s="3">
        <v>395</v>
      </c>
      <c r="H283" s="11" t="s">
        <v>455</v>
      </c>
    </row>
    <row r="284" ht="14.5" spans="1:8">
      <c r="A284" s="8">
        <v>1</v>
      </c>
      <c r="B284" s="8" t="s">
        <v>457</v>
      </c>
      <c r="C284" s="9" t="s">
        <v>380</v>
      </c>
      <c r="D284" s="9" t="s">
        <v>381</v>
      </c>
      <c r="E284" s="10">
        <v>4000</v>
      </c>
      <c r="F284" s="7" t="s">
        <v>458</v>
      </c>
      <c r="G284" s="3">
        <v>395</v>
      </c>
      <c r="H284" s="11" t="s">
        <v>455</v>
      </c>
    </row>
    <row r="285" ht="14.5" spans="1:8">
      <c r="A285" s="8">
        <v>1</v>
      </c>
      <c r="B285" s="8" t="s">
        <v>457</v>
      </c>
      <c r="C285" s="9" t="s">
        <v>380</v>
      </c>
      <c r="D285" s="9" t="s">
        <v>381</v>
      </c>
      <c r="E285" s="10">
        <v>4000</v>
      </c>
      <c r="F285" s="7" t="s">
        <v>458</v>
      </c>
      <c r="G285" s="3">
        <v>395</v>
      </c>
      <c r="H285" s="11" t="s">
        <v>455</v>
      </c>
    </row>
    <row r="286" ht="14.5" spans="1:8">
      <c r="A286" s="8">
        <v>1</v>
      </c>
      <c r="B286" s="8" t="s">
        <v>457</v>
      </c>
      <c r="C286" s="9" t="s">
        <v>380</v>
      </c>
      <c r="D286" s="9" t="s">
        <v>381</v>
      </c>
      <c r="E286" s="10">
        <v>4000</v>
      </c>
      <c r="F286" s="7" t="s">
        <v>458</v>
      </c>
      <c r="G286" s="3">
        <v>395</v>
      </c>
      <c r="H286" s="11" t="s">
        <v>455</v>
      </c>
    </row>
    <row r="287" ht="14.5" spans="1:8">
      <c r="A287" s="8">
        <v>1</v>
      </c>
      <c r="B287" s="8" t="s">
        <v>457</v>
      </c>
      <c r="C287" s="9" t="s">
        <v>380</v>
      </c>
      <c r="D287" s="9" t="s">
        <v>381</v>
      </c>
      <c r="E287" s="10">
        <v>4000</v>
      </c>
      <c r="F287" s="7" t="s">
        <v>458</v>
      </c>
      <c r="G287" s="3">
        <v>395</v>
      </c>
      <c r="H287" s="11" t="s">
        <v>455</v>
      </c>
    </row>
    <row r="288" ht="14.5" spans="1:8">
      <c r="A288" s="8">
        <v>1</v>
      </c>
      <c r="B288" s="8" t="s">
        <v>457</v>
      </c>
      <c r="C288" s="9" t="s">
        <v>380</v>
      </c>
      <c r="D288" s="9" t="s">
        <v>381</v>
      </c>
      <c r="E288" s="10">
        <v>4000</v>
      </c>
      <c r="F288" s="7" t="s">
        <v>458</v>
      </c>
      <c r="G288" s="3">
        <v>395</v>
      </c>
      <c r="H288" s="11" t="s">
        <v>455</v>
      </c>
    </row>
    <row r="289" ht="14.5" spans="1:8">
      <c r="A289" s="8">
        <v>1</v>
      </c>
      <c r="B289" s="8" t="s">
        <v>457</v>
      </c>
      <c r="C289" s="9" t="s">
        <v>380</v>
      </c>
      <c r="D289" s="9" t="s">
        <v>381</v>
      </c>
      <c r="E289" s="10">
        <v>4000</v>
      </c>
      <c r="F289" s="7" t="s">
        <v>458</v>
      </c>
      <c r="G289" s="3">
        <v>395</v>
      </c>
      <c r="H289" s="11" t="s">
        <v>455</v>
      </c>
    </row>
    <row r="290" ht="14.5" spans="1:8">
      <c r="A290" s="8">
        <v>1</v>
      </c>
      <c r="B290" s="8" t="s">
        <v>457</v>
      </c>
      <c r="C290" s="9" t="s">
        <v>380</v>
      </c>
      <c r="D290" s="9" t="s">
        <v>381</v>
      </c>
      <c r="E290" s="10">
        <v>4000</v>
      </c>
      <c r="F290" s="7" t="s">
        <v>458</v>
      </c>
      <c r="G290" s="3">
        <v>395</v>
      </c>
      <c r="H290" s="11" t="s">
        <v>455</v>
      </c>
    </row>
    <row r="291" ht="14.5" spans="1:8">
      <c r="A291" s="8">
        <v>1</v>
      </c>
      <c r="B291" s="8" t="s">
        <v>457</v>
      </c>
      <c r="C291" s="9" t="s">
        <v>380</v>
      </c>
      <c r="D291" s="9" t="s">
        <v>381</v>
      </c>
      <c r="E291" s="10">
        <v>4000</v>
      </c>
      <c r="F291" s="7" t="s">
        <v>458</v>
      </c>
      <c r="G291" s="3">
        <v>395</v>
      </c>
      <c r="H291" s="11" t="s">
        <v>455</v>
      </c>
    </row>
    <row r="292" ht="14.5" spans="1:8">
      <c r="A292" s="8">
        <v>1</v>
      </c>
      <c r="B292" s="8" t="s">
        <v>457</v>
      </c>
      <c r="C292" s="9" t="s">
        <v>380</v>
      </c>
      <c r="D292" s="9" t="s">
        <v>381</v>
      </c>
      <c r="E292" s="10">
        <v>4000</v>
      </c>
      <c r="F292" s="7" t="s">
        <v>458</v>
      </c>
      <c r="G292" s="3">
        <v>395</v>
      </c>
      <c r="H292" s="11" t="s">
        <v>455</v>
      </c>
    </row>
    <row r="293" ht="14.5" spans="1:8">
      <c r="A293" s="8">
        <v>1</v>
      </c>
      <c r="B293" s="8" t="s">
        <v>457</v>
      </c>
      <c r="C293" s="9" t="s">
        <v>380</v>
      </c>
      <c r="D293" s="9" t="s">
        <v>381</v>
      </c>
      <c r="E293" s="10">
        <v>4000</v>
      </c>
      <c r="F293" s="7" t="s">
        <v>458</v>
      </c>
      <c r="G293" s="3">
        <v>395</v>
      </c>
      <c r="H293" s="11" t="s">
        <v>455</v>
      </c>
    </row>
    <row r="294" ht="14.5" spans="1:8">
      <c r="A294" s="8">
        <v>1</v>
      </c>
      <c r="B294" s="8" t="s">
        <v>457</v>
      </c>
      <c r="C294" s="9" t="s">
        <v>380</v>
      </c>
      <c r="D294" s="9" t="s">
        <v>381</v>
      </c>
      <c r="E294" s="10">
        <v>4000</v>
      </c>
      <c r="F294" s="7" t="s">
        <v>458</v>
      </c>
      <c r="G294" s="3">
        <v>395</v>
      </c>
      <c r="H294" s="11" t="s">
        <v>455</v>
      </c>
    </row>
    <row r="295" ht="14.5" spans="1:8">
      <c r="A295" s="8">
        <v>1</v>
      </c>
      <c r="B295" s="8" t="s">
        <v>457</v>
      </c>
      <c r="C295" s="9" t="s">
        <v>380</v>
      </c>
      <c r="D295" s="9" t="s">
        <v>381</v>
      </c>
      <c r="E295" s="10">
        <v>4000</v>
      </c>
      <c r="F295" s="7" t="s">
        <v>458</v>
      </c>
      <c r="G295" s="3">
        <v>395</v>
      </c>
      <c r="H295" s="11" t="s">
        <v>455</v>
      </c>
    </row>
    <row r="296" ht="14.5" spans="1:8">
      <c r="A296" s="8">
        <v>1</v>
      </c>
      <c r="B296" s="8" t="s">
        <v>457</v>
      </c>
      <c r="C296" s="9" t="s">
        <v>380</v>
      </c>
      <c r="D296" s="9" t="s">
        <v>381</v>
      </c>
      <c r="E296" s="10">
        <v>4000</v>
      </c>
      <c r="F296" s="7" t="s">
        <v>458</v>
      </c>
      <c r="G296" s="3">
        <v>395</v>
      </c>
      <c r="H296" s="11" t="s">
        <v>455</v>
      </c>
    </row>
    <row r="297" ht="14.5" spans="1:8">
      <c r="A297" s="8">
        <v>1</v>
      </c>
      <c r="B297" s="8" t="s">
        <v>457</v>
      </c>
      <c r="C297" s="9" t="s">
        <v>380</v>
      </c>
      <c r="D297" s="9" t="s">
        <v>381</v>
      </c>
      <c r="E297" s="10">
        <v>4000</v>
      </c>
      <c r="F297" s="7" t="s">
        <v>458</v>
      </c>
      <c r="G297" s="3">
        <v>395</v>
      </c>
      <c r="H297" s="11" t="s">
        <v>455</v>
      </c>
    </row>
    <row r="298" ht="14.5" spans="1:8">
      <c r="A298" s="8">
        <v>1</v>
      </c>
      <c r="B298" s="8" t="s">
        <v>457</v>
      </c>
      <c r="C298" s="9" t="s">
        <v>380</v>
      </c>
      <c r="D298" s="9" t="s">
        <v>381</v>
      </c>
      <c r="E298" s="10">
        <v>4000</v>
      </c>
      <c r="F298" s="7" t="s">
        <v>458</v>
      </c>
      <c r="G298" s="3">
        <v>395</v>
      </c>
      <c r="H298" s="11" t="s">
        <v>455</v>
      </c>
    </row>
    <row r="299" ht="14.5" spans="1:8">
      <c r="A299" s="8">
        <v>1</v>
      </c>
      <c r="B299" s="8" t="s">
        <v>457</v>
      </c>
      <c r="C299" s="9" t="s">
        <v>380</v>
      </c>
      <c r="D299" s="9" t="s">
        <v>381</v>
      </c>
      <c r="E299" s="10">
        <v>4000</v>
      </c>
      <c r="F299" s="7" t="s">
        <v>458</v>
      </c>
      <c r="G299" s="3">
        <v>395</v>
      </c>
      <c r="H299" s="11" t="s">
        <v>455</v>
      </c>
    </row>
    <row r="300" ht="14.5" spans="1:8">
      <c r="A300" s="8">
        <v>1</v>
      </c>
      <c r="B300" s="8" t="s">
        <v>457</v>
      </c>
      <c r="C300" s="9" t="s">
        <v>380</v>
      </c>
      <c r="D300" s="9" t="s">
        <v>381</v>
      </c>
      <c r="E300" s="10">
        <v>4000</v>
      </c>
      <c r="F300" s="7" t="s">
        <v>458</v>
      </c>
      <c r="G300" s="3">
        <v>395</v>
      </c>
      <c r="H300" s="11" t="s">
        <v>455</v>
      </c>
    </row>
    <row r="301" ht="14.5" spans="1:8">
      <c r="A301" s="8">
        <v>1</v>
      </c>
      <c r="B301" s="8" t="s">
        <v>457</v>
      </c>
      <c r="C301" s="9" t="s">
        <v>380</v>
      </c>
      <c r="D301" s="9" t="s">
        <v>381</v>
      </c>
      <c r="E301" s="10">
        <v>4000</v>
      </c>
      <c r="F301" s="7" t="s">
        <v>458</v>
      </c>
      <c r="G301" s="3">
        <v>395</v>
      </c>
      <c r="H301" s="11" t="s">
        <v>455</v>
      </c>
    </row>
    <row r="302" ht="14.5" spans="1:8">
      <c r="A302" s="8">
        <v>1</v>
      </c>
      <c r="B302" s="8" t="s">
        <v>457</v>
      </c>
      <c r="C302" s="9" t="s">
        <v>380</v>
      </c>
      <c r="D302" s="9" t="s">
        <v>381</v>
      </c>
      <c r="E302" s="10">
        <v>4000</v>
      </c>
      <c r="F302" s="7" t="s">
        <v>458</v>
      </c>
      <c r="G302" s="3">
        <v>395</v>
      </c>
      <c r="H302" s="11" t="s">
        <v>455</v>
      </c>
    </row>
    <row r="303" ht="14.5" spans="1:8">
      <c r="A303" s="8">
        <v>1</v>
      </c>
      <c r="B303" s="8" t="s">
        <v>457</v>
      </c>
      <c r="C303" s="9" t="s">
        <v>380</v>
      </c>
      <c r="D303" s="9" t="s">
        <v>381</v>
      </c>
      <c r="E303" s="10">
        <v>4000</v>
      </c>
      <c r="F303" s="7" t="s">
        <v>458</v>
      </c>
      <c r="G303" s="3">
        <v>395</v>
      </c>
      <c r="H303" s="11" t="s">
        <v>455</v>
      </c>
    </row>
    <row r="304" ht="14.5" spans="1:8">
      <c r="A304" s="8">
        <v>1</v>
      </c>
      <c r="B304" s="8" t="s">
        <v>457</v>
      </c>
      <c r="C304" s="9" t="s">
        <v>380</v>
      </c>
      <c r="D304" s="9" t="s">
        <v>381</v>
      </c>
      <c r="E304" s="10">
        <v>4000</v>
      </c>
      <c r="F304" s="7" t="s">
        <v>458</v>
      </c>
      <c r="G304" s="3">
        <v>395</v>
      </c>
      <c r="H304" s="11" t="s">
        <v>455</v>
      </c>
    </row>
    <row r="305" ht="14.5" spans="1:8">
      <c r="A305" s="8">
        <v>1</v>
      </c>
      <c r="B305" s="8" t="s">
        <v>457</v>
      </c>
      <c r="C305" s="9" t="s">
        <v>380</v>
      </c>
      <c r="D305" s="9" t="s">
        <v>381</v>
      </c>
      <c r="E305" s="10">
        <v>4000</v>
      </c>
      <c r="F305" s="7" t="s">
        <v>458</v>
      </c>
      <c r="G305" s="3">
        <v>395</v>
      </c>
      <c r="H305" s="11" t="s">
        <v>455</v>
      </c>
    </row>
    <row r="306" ht="14.5" spans="1:8">
      <c r="A306" s="8">
        <v>1</v>
      </c>
      <c r="B306" s="8" t="s">
        <v>457</v>
      </c>
      <c r="C306" s="9" t="s">
        <v>380</v>
      </c>
      <c r="D306" s="9" t="s">
        <v>381</v>
      </c>
      <c r="E306" s="10">
        <v>4000</v>
      </c>
      <c r="F306" s="7" t="s">
        <v>458</v>
      </c>
      <c r="G306" s="3">
        <v>395</v>
      </c>
      <c r="H306" s="11" t="s">
        <v>455</v>
      </c>
    </row>
    <row r="307" ht="14.5" spans="1:8">
      <c r="A307" s="8">
        <v>1</v>
      </c>
      <c r="B307" s="8" t="s">
        <v>457</v>
      </c>
      <c r="C307" s="9" t="s">
        <v>388</v>
      </c>
      <c r="D307" s="9" t="s">
        <v>389</v>
      </c>
      <c r="E307" s="10">
        <v>4000</v>
      </c>
      <c r="F307" s="7" t="s">
        <v>459</v>
      </c>
      <c r="G307" s="3">
        <v>983</v>
      </c>
      <c r="H307" s="11" t="s">
        <v>448</v>
      </c>
    </row>
    <row r="308" ht="14.5" spans="1:8">
      <c r="A308" s="8">
        <v>1</v>
      </c>
      <c r="B308" s="8" t="s">
        <v>457</v>
      </c>
      <c r="C308" s="9" t="s">
        <v>388</v>
      </c>
      <c r="D308" s="9" t="s">
        <v>389</v>
      </c>
      <c r="E308" s="10">
        <v>4000</v>
      </c>
      <c r="F308" s="7" t="s">
        <v>459</v>
      </c>
      <c r="G308" s="3">
        <v>983</v>
      </c>
      <c r="H308" s="11" t="s">
        <v>448</v>
      </c>
    </row>
    <row r="309" ht="14.5" spans="1:8">
      <c r="A309" s="8">
        <v>1</v>
      </c>
      <c r="B309" s="8" t="s">
        <v>457</v>
      </c>
      <c r="C309" s="9" t="s">
        <v>388</v>
      </c>
      <c r="D309" s="9" t="s">
        <v>389</v>
      </c>
      <c r="E309" s="10">
        <v>4000</v>
      </c>
      <c r="F309" s="7" t="s">
        <v>459</v>
      </c>
      <c r="G309" s="3">
        <v>983</v>
      </c>
      <c r="H309" s="11" t="s">
        <v>451</v>
      </c>
    </row>
    <row r="310" ht="14.5" spans="1:8">
      <c r="A310" s="8">
        <v>1</v>
      </c>
      <c r="B310" s="8" t="s">
        <v>457</v>
      </c>
      <c r="C310" s="9" t="s">
        <v>388</v>
      </c>
      <c r="D310" s="9" t="s">
        <v>389</v>
      </c>
      <c r="E310" s="10">
        <v>4000</v>
      </c>
      <c r="F310" s="7" t="s">
        <v>459</v>
      </c>
      <c r="G310" s="3">
        <v>983</v>
      </c>
      <c r="H310" s="11" t="s">
        <v>451</v>
      </c>
    </row>
    <row r="311" ht="14.5" spans="1:8">
      <c r="A311" s="8">
        <v>1</v>
      </c>
      <c r="B311" s="8" t="s">
        <v>457</v>
      </c>
      <c r="C311" s="9" t="s">
        <v>388</v>
      </c>
      <c r="D311" s="9" t="s">
        <v>389</v>
      </c>
      <c r="E311" s="10">
        <v>4000</v>
      </c>
      <c r="F311" s="7" t="s">
        <v>459</v>
      </c>
      <c r="G311" s="3">
        <v>983</v>
      </c>
      <c r="H311" s="11" t="s">
        <v>451</v>
      </c>
    </row>
    <row r="312" ht="14.5" spans="1:8">
      <c r="A312" s="8">
        <v>1</v>
      </c>
      <c r="B312" s="8" t="s">
        <v>460</v>
      </c>
      <c r="C312" s="9" t="s">
        <v>390</v>
      </c>
      <c r="D312" s="9" t="s">
        <v>391</v>
      </c>
      <c r="E312" s="10">
        <v>4000</v>
      </c>
      <c r="F312" s="7" t="s">
        <v>461</v>
      </c>
      <c r="G312" s="3">
        <v>1090</v>
      </c>
      <c r="H312" s="11" t="s">
        <v>448</v>
      </c>
    </row>
    <row r="313" ht="14.5" spans="1:8">
      <c r="A313" s="8">
        <v>1</v>
      </c>
      <c r="B313" s="8" t="s">
        <v>460</v>
      </c>
      <c r="C313" s="9" t="s">
        <v>390</v>
      </c>
      <c r="D313" s="9" t="s">
        <v>391</v>
      </c>
      <c r="E313" s="10">
        <v>4000</v>
      </c>
      <c r="F313" s="7" t="s">
        <v>461</v>
      </c>
      <c r="G313" s="3">
        <v>1090</v>
      </c>
      <c r="H313" s="11" t="s">
        <v>448</v>
      </c>
    </row>
    <row r="314" ht="14.5" spans="1:8">
      <c r="A314" s="8">
        <v>1</v>
      </c>
      <c r="B314" s="8" t="s">
        <v>460</v>
      </c>
      <c r="C314" s="9" t="s">
        <v>390</v>
      </c>
      <c r="D314" s="9" t="s">
        <v>391</v>
      </c>
      <c r="E314" s="10">
        <v>4000</v>
      </c>
      <c r="F314" s="7" t="s">
        <v>461</v>
      </c>
      <c r="G314" s="3">
        <v>1090</v>
      </c>
      <c r="H314" s="11" t="s">
        <v>448</v>
      </c>
    </row>
    <row r="315" ht="14.5" spans="1:8">
      <c r="A315" s="8">
        <v>1</v>
      </c>
      <c r="B315" s="8" t="s">
        <v>457</v>
      </c>
      <c r="C315" s="9" t="s">
        <v>382</v>
      </c>
      <c r="D315" s="9" t="s">
        <v>383</v>
      </c>
      <c r="E315" s="10">
        <v>4000</v>
      </c>
      <c r="F315" s="7" t="s">
        <v>462</v>
      </c>
      <c r="G315" s="3">
        <v>479</v>
      </c>
      <c r="H315" s="11" t="s">
        <v>463</v>
      </c>
    </row>
    <row r="316" ht="14.5" spans="1:8">
      <c r="A316" s="8">
        <v>1</v>
      </c>
      <c r="B316" s="8" t="s">
        <v>457</v>
      </c>
      <c r="C316" s="9" t="s">
        <v>382</v>
      </c>
      <c r="D316" s="9" t="s">
        <v>383</v>
      </c>
      <c r="E316" s="10">
        <v>4000</v>
      </c>
      <c r="F316" s="7" t="s">
        <v>462</v>
      </c>
      <c r="G316" s="3">
        <v>479</v>
      </c>
      <c r="H316" s="11" t="s">
        <v>463</v>
      </c>
    </row>
    <row r="317" ht="14.5" spans="1:8">
      <c r="A317" s="8">
        <v>1</v>
      </c>
      <c r="B317" s="8" t="s">
        <v>457</v>
      </c>
      <c r="C317" s="9" t="s">
        <v>382</v>
      </c>
      <c r="D317" s="9" t="s">
        <v>383</v>
      </c>
      <c r="E317" s="10">
        <v>4000</v>
      </c>
      <c r="F317" s="7" t="s">
        <v>462</v>
      </c>
      <c r="G317" s="3">
        <v>479</v>
      </c>
      <c r="H317" s="11" t="s">
        <v>463</v>
      </c>
    </row>
    <row r="318" ht="14.5" spans="1:8">
      <c r="A318" s="8">
        <v>1</v>
      </c>
      <c r="B318" s="8" t="s">
        <v>457</v>
      </c>
      <c r="C318" s="9" t="s">
        <v>382</v>
      </c>
      <c r="D318" s="9" t="s">
        <v>383</v>
      </c>
      <c r="E318" s="10">
        <v>4000</v>
      </c>
      <c r="F318" s="7" t="s">
        <v>462</v>
      </c>
      <c r="G318" s="3">
        <v>479</v>
      </c>
      <c r="H318" s="11" t="s">
        <v>463</v>
      </c>
    </row>
    <row r="319" ht="14.5" spans="1:8">
      <c r="A319" s="8">
        <v>1</v>
      </c>
      <c r="B319" s="8" t="s">
        <v>457</v>
      </c>
      <c r="C319" s="9" t="s">
        <v>382</v>
      </c>
      <c r="D319" s="9" t="s">
        <v>383</v>
      </c>
      <c r="E319" s="10">
        <v>4000</v>
      </c>
      <c r="F319" s="7" t="s">
        <v>462</v>
      </c>
      <c r="G319" s="3">
        <v>479</v>
      </c>
      <c r="H319" s="11" t="s">
        <v>463</v>
      </c>
    </row>
    <row r="320" ht="14.5" spans="1:8">
      <c r="A320" s="8">
        <v>1</v>
      </c>
      <c r="B320" s="8" t="s">
        <v>457</v>
      </c>
      <c r="C320" s="9" t="s">
        <v>382</v>
      </c>
      <c r="D320" s="9" t="s">
        <v>383</v>
      </c>
      <c r="E320" s="10">
        <v>4000</v>
      </c>
      <c r="F320" s="7" t="s">
        <v>462</v>
      </c>
      <c r="G320" s="3">
        <v>479</v>
      </c>
      <c r="H320" s="11" t="s">
        <v>463</v>
      </c>
    </row>
    <row r="321" ht="14.5" spans="1:8">
      <c r="A321" s="8">
        <v>1</v>
      </c>
      <c r="B321" s="8" t="s">
        <v>457</v>
      </c>
      <c r="C321" s="9" t="s">
        <v>382</v>
      </c>
      <c r="D321" s="9" t="s">
        <v>383</v>
      </c>
      <c r="E321" s="10">
        <v>4000</v>
      </c>
      <c r="F321" s="7" t="s">
        <v>462</v>
      </c>
      <c r="G321" s="3">
        <v>479</v>
      </c>
      <c r="H321" s="11" t="s">
        <v>463</v>
      </c>
    </row>
    <row r="322" ht="14.5" spans="1:8">
      <c r="A322" s="8">
        <v>1</v>
      </c>
      <c r="B322" s="8" t="s">
        <v>457</v>
      </c>
      <c r="C322" s="9" t="s">
        <v>382</v>
      </c>
      <c r="D322" s="9" t="s">
        <v>383</v>
      </c>
      <c r="E322" s="10">
        <v>4000</v>
      </c>
      <c r="F322" s="7" t="s">
        <v>462</v>
      </c>
      <c r="G322" s="3">
        <v>479</v>
      </c>
      <c r="H322" s="11" t="s">
        <v>463</v>
      </c>
    </row>
    <row r="323" ht="14.5" spans="1:8">
      <c r="A323" s="8">
        <v>1</v>
      </c>
      <c r="B323" s="8" t="s">
        <v>457</v>
      </c>
      <c r="C323" s="9" t="s">
        <v>382</v>
      </c>
      <c r="D323" s="9" t="s">
        <v>383</v>
      </c>
      <c r="E323" s="10">
        <v>4000</v>
      </c>
      <c r="F323" s="7" t="s">
        <v>462</v>
      </c>
      <c r="G323" s="3">
        <v>479</v>
      </c>
      <c r="H323" s="11" t="s">
        <v>463</v>
      </c>
    </row>
    <row r="324" ht="14.5" spans="1:8">
      <c r="A324" s="8">
        <v>1</v>
      </c>
      <c r="B324" s="8" t="s">
        <v>457</v>
      </c>
      <c r="C324" s="9" t="s">
        <v>382</v>
      </c>
      <c r="D324" s="9" t="s">
        <v>383</v>
      </c>
      <c r="E324" s="10">
        <v>4000</v>
      </c>
      <c r="F324" s="7" t="s">
        <v>462</v>
      </c>
      <c r="G324" s="3">
        <v>479</v>
      </c>
      <c r="H324" s="11" t="s">
        <v>463</v>
      </c>
    </row>
    <row r="325" ht="14.5" spans="1:8">
      <c r="A325" s="8">
        <v>1</v>
      </c>
      <c r="B325" s="8" t="s">
        <v>457</v>
      </c>
      <c r="C325" s="9" t="s">
        <v>382</v>
      </c>
      <c r="D325" s="9" t="s">
        <v>383</v>
      </c>
      <c r="E325" s="10">
        <v>4000</v>
      </c>
      <c r="F325" s="7" t="s">
        <v>462</v>
      </c>
      <c r="G325" s="3">
        <v>479</v>
      </c>
      <c r="H325" s="11" t="s">
        <v>463</v>
      </c>
    </row>
    <row r="326" ht="14.5" spans="1:8">
      <c r="A326" s="8">
        <v>1</v>
      </c>
      <c r="B326" s="8" t="s">
        <v>457</v>
      </c>
      <c r="C326" s="9" t="s">
        <v>382</v>
      </c>
      <c r="D326" s="9" t="s">
        <v>383</v>
      </c>
      <c r="E326" s="10">
        <v>4000</v>
      </c>
      <c r="F326" s="7" t="s">
        <v>462</v>
      </c>
      <c r="G326" s="3">
        <v>479</v>
      </c>
      <c r="H326" s="11" t="s">
        <v>463</v>
      </c>
    </row>
    <row r="327" ht="14.5" spans="1:8">
      <c r="A327" s="8">
        <v>1</v>
      </c>
      <c r="B327" s="8" t="s">
        <v>457</v>
      </c>
      <c r="C327" s="9" t="s">
        <v>382</v>
      </c>
      <c r="D327" s="9" t="s">
        <v>383</v>
      </c>
      <c r="E327" s="10">
        <v>4000</v>
      </c>
      <c r="F327" s="7" t="s">
        <v>462</v>
      </c>
      <c r="G327" s="3">
        <v>479</v>
      </c>
      <c r="H327" s="11" t="s">
        <v>463</v>
      </c>
    </row>
    <row r="328" ht="14.5" spans="1:8">
      <c r="A328" s="8">
        <v>1</v>
      </c>
      <c r="B328" s="8" t="s">
        <v>457</v>
      </c>
      <c r="C328" s="9" t="s">
        <v>382</v>
      </c>
      <c r="D328" s="9" t="s">
        <v>383</v>
      </c>
      <c r="E328" s="10">
        <v>4000</v>
      </c>
      <c r="F328" s="7" t="s">
        <v>462</v>
      </c>
      <c r="G328" s="3">
        <v>479</v>
      </c>
      <c r="H328" s="11" t="s">
        <v>463</v>
      </c>
    </row>
    <row r="329" ht="14.5" spans="1:8">
      <c r="A329" s="8">
        <v>1</v>
      </c>
      <c r="B329" s="8" t="s">
        <v>457</v>
      </c>
      <c r="C329" s="9" t="s">
        <v>382</v>
      </c>
      <c r="D329" s="9" t="s">
        <v>383</v>
      </c>
      <c r="E329" s="10">
        <v>4000</v>
      </c>
      <c r="F329" s="7" t="s">
        <v>462</v>
      </c>
      <c r="G329" s="3">
        <v>479</v>
      </c>
      <c r="H329" s="11" t="s">
        <v>463</v>
      </c>
    </row>
    <row r="330" ht="14.5" spans="1:8">
      <c r="A330" s="8">
        <v>1</v>
      </c>
      <c r="B330" s="8" t="s">
        <v>457</v>
      </c>
      <c r="C330" s="9" t="s">
        <v>382</v>
      </c>
      <c r="D330" s="9" t="s">
        <v>383</v>
      </c>
      <c r="E330" s="10">
        <v>4000</v>
      </c>
      <c r="F330" s="7" t="s">
        <v>462</v>
      </c>
      <c r="G330" s="3">
        <v>479</v>
      </c>
      <c r="H330" s="11" t="s">
        <v>463</v>
      </c>
    </row>
    <row r="331" ht="14.5" spans="1:8">
      <c r="A331" s="8">
        <v>1</v>
      </c>
      <c r="B331" s="8" t="s">
        <v>457</v>
      </c>
      <c r="C331" s="9" t="s">
        <v>382</v>
      </c>
      <c r="D331" s="9" t="s">
        <v>383</v>
      </c>
      <c r="E331" s="10">
        <v>4000</v>
      </c>
      <c r="F331" s="7" t="s">
        <v>462</v>
      </c>
      <c r="G331" s="3">
        <v>479</v>
      </c>
      <c r="H331" s="11" t="s">
        <v>463</v>
      </c>
    </row>
    <row r="332" ht="14.5" spans="1:8">
      <c r="A332" s="8">
        <v>1</v>
      </c>
      <c r="B332" s="8" t="s">
        <v>457</v>
      </c>
      <c r="C332" s="9" t="s">
        <v>382</v>
      </c>
      <c r="D332" s="9" t="s">
        <v>383</v>
      </c>
      <c r="E332" s="10">
        <v>4000</v>
      </c>
      <c r="F332" s="7" t="s">
        <v>462</v>
      </c>
      <c r="G332" s="3">
        <v>479</v>
      </c>
      <c r="H332" s="11" t="s">
        <v>463</v>
      </c>
    </row>
    <row r="333" ht="14.5" spans="1:8">
      <c r="A333" s="8">
        <v>1</v>
      </c>
      <c r="B333" s="8" t="s">
        <v>457</v>
      </c>
      <c r="C333" s="9" t="s">
        <v>382</v>
      </c>
      <c r="D333" s="9" t="s">
        <v>383</v>
      </c>
      <c r="E333" s="10">
        <v>4000</v>
      </c>
      <c r="F333" s="7" t="s">
        <v>462</v>
      </c>
      <c r="G333" s="3">
        <v>479</v>
      </c>
      <c r="H333" s="11" t="s">
        <v>463</v>
      </c>
    </row>
    <row r="334" ht="14.5" spans="1:8">
      <c r="A334" s="8">
        <v>1</v>
      </c>
      <c r="B334" s="8" t="s">
        <v>457</v>
      </c>
      <c r="C334" s="9" t="s">
        <v>382</v>
      </c>
      <c r="D334" s="9" t="s">
        <v>383</v>
      </c>
      <c r="E334" s="10">
        <v>4000</v>
      </c>
      <c r="F334" s="7" t="s">
        <v>462</v>
      </c>
      <c r="G334" s="3">
        <v>479</v>
      </c>
      <c r="H334" s="11" t="s">
        <v>463</v>
      </c>
    </row>
    <row r="335" ht="14.5" spans="1:8">
      <c r="A335" s="8">
        <v>1</v>
      </c>
      <c r="B335" s="8" t="s">
        <v>457</v>
      </c>
      <c r="C335" s="9" t="s">
        <v>382</v>
      </c>
      <c r="D335" s="9" t="s">
        <v>383</v>
      </c>
      <c r="E335" s="10">
        <v>4000</v>
      </c>
      <c r="F335" s="7" t="s">
        <v>462</v>
      </c>
      <c r="G335" s="3">
        <v>479</v>
      </c>
      <c r="H335" s="11" t="s">
        <v>463</v>
      </c>
    </row>
    <row r="336" ht="14.5" spans="1:8">
      <c r="A336" s="8">
        <v>1</v>
      </c>
      <c r="B336" s="8" t="s">
        <v>457</v>
      </c>
      <c r="C336" s="9" t="s">
        <v>382</v>
      </c>
      <c r="D336" s="9" t="s">
        <v>383</v>
      </c>
      <c r="E336" s="10">
        <v>4000</v>
      </c>
      <c r="F336" s="7" t="s">
        <v>462</v>
      </c>
      <c r="G336" s="3">
        <v>479</v>
      </c>
      <c r="H336" s="11" t="s">
        <v>463</v>
      </c>
    </row>
    <row r="337" ht="14.5" spans="1:8">
      <c r="A337" s="8">
        <v>1</v>
      </c>
      <c r="B337" s="8" t="s">
        <v>457</v>
      </c>
      <c r="C337" s="9" t="s">
        <v>382</v>
      </c>
      <c r="D337" s="9" t="s">
        <v>383</v>
      </c>
      <c r="E337" s="10">
        <v>4000</v>
      </c>
      <c r="F337" s="7" t="s">
        <v>462</v>
      </c>
      <c r="G337" s="3">
        <v>479</v>
      </c>
      <c r="H337" s="11" t="s">
        <v>463</v>
      </c>
    </row>
    <row r="338" ht="14.5" spans="1:8">
      <c r="A338" s="8">
        <v>1</v>
      </c>
      <c r="B338" s="8" t="s">
        <v>457</v>
      </c>
      <c r="C338" s="9" t="s">
        <v>382</v>
      </c>
      <c r="D338" s="9" t="s">
        <v>383</v>
      </c>
      <c r="E338" s="10">
        <v>4000</v>
      </c>
      <c r="F338" s="7" t="s">
        <v>462</v>
      </c>
      <c r="G338" s="3">
        <v>479</v>
      </c>
      <c r="H338" s="11" t="s">
        <v>463</v>
      </c>
    </row>
    <row r="339" ht="14.5" spans="1:8">
      <c r="A339" s="8">
        <v>1</v>
      </c>
      <c r="B339" s="8" t="s">
        <v>457</v>
      </c>
      <c r="C339" s="9" t="s">
        <v>382</v>
      </c>
      <c r="D339" s="9" t="s">
        <v>383</v>
      </c>
      <c r="E339" s="10">
        <v>4000</v>
      </c>
      <c r="F339" s="7" t="s">
        <v>462</v>
      </c>
      <c r="G339" s="3">
        <v>479</v>
      </c>
      <c r="H339" s="11" t="s">
        <v>463</v>
      </c>
    </row>
    <row r="340" ht="14.5" spans="1:8">
      <c r="A340" s="8">
        <v>1</v>
      </c>
      <c r="B340" s="8" t="s">
        <v>457</v>
      </c>
      <c r="C340" s="9" t="s">
        <v>382</v>
      </c>
      <c r="D340" s="9" t="s">
        <v>383</v>
      </c>
      <c r="E340" s="10">
        <v>4000</v>
      </c>
      <c r="F340" s="7" t="s">
        <v>462</v>
      </c>
      <c r="G340" s="3">
        <v>479</v>
      </c>
      <c r="H340" s="11" t="s">
        <v>463</v>
      </c>
    </row>
    <row r="341" ht="14.5" spans="1:8">
      <c r="A341" s="8">
        <v>1</v>
      </c>
      <c r="B341" s="8" t="s">
        <v>457</v>
      </c>
      <c r="C341" s="9" t="s">
        <v>382</v>
      </c>
      <c r="D341" s="9" t="s">
        <v>383</v>
      </c>
      <c r="E341" s="10">
        <v>4000</v>
      </c>
      <c r="F341" s="7" t="s">
        <v>462</v>
      </c>
      <c r="G341" s="3">
        <v>479</v>
      </c>
      <c r="H341" s="11" t="s">
        <v>463</v>
      </c>
    </row>
    <row r="342" ht="14.5" spans="1:8">
      <c r="A342" s="8">
        <v>1</v>
      </c>
      <c r="B342" s="8" t="s">
        <v>457</v>
      </c>
      <c r="C342" s="9" t="s">
        <v>382</v>
      </c>
      <c r="D342" s="9" t="s">
        <v>383</v>
      </c>
      <c r="E342" s="10">
        <v>4000</v>
      </c>
      <c r="F342" s="7" t="s">
        <v>462</v>
      </c>
      <c r="G342" s="3">
        <v>479</v>
      </c>
      <c r="H342" s="11" t="s">
        <v>463</v>
      </c>
    </row>
    <row r="343" ht="14.5" spans="1:8">
      <c r="A343" s="8">
        <v>1</v>
      </c>
      <c r="B343" s="8" t="s">
        <v>457</v>
      </c>
      <c r="C343" s="9" t="s">
        <v>382</v>
      </c>
      <c r="D343" s="9" t="s">
        <v>383</v>
      </c>
      <c r="E343" s="10">
        <v>4000</v>
      </c>
      <c r="F343" s="7" t="s">
        <v>462</v>
      </c>
      <c r="G343" s="3">
        <v>479</v>
      </c>
      <c r="H343" s="11" t="s">
        <v>463</v>
      </c>
    </row>
    <row r="344" ht="14.5" spans="1:8">
      <c r="A344" s="8">
        <v>1</v>
      </c>
      <c r="B344" s="8" t="s">
        <v>457</v>
      </c>
      <c r="C344" s="9" t="s">
        <v>382</v>
      </c>
      <c r="D344" s="9" t="s">
        <v>383</v>
      </c>
      <c r="E344" s="10">
        <v>4000</v>
      </c>
      <c r="F344" s="7" t="s">
        <v>462</v>
      </c>
      <c r="G344" s="3">
        <v>479</v>
      </c>
      <c r="H344" s="11" t="s">
        <v>463</v>
      </c>
    </row>
    <row r="345" ht="14.5" spans="1:8">
      <c r="A345" s="8">
        <v>1</v>
      </c>
      <c r="B345" s="8" t="s">
        <v>460</v>
      </c>
      <c r="C345" s="9" t="s">
        <v>392</v>
      </c>
      <c r="D345" s="9" t="s">
        <v>393</v>
      </c>
      <c r="E345" s="10">
        <v>4000</v>
      </c>
      <c r="F345" s="7" t="s">
        <v>461</v>
      </c>
      <c r="G345" s="3">
        <v>1095</v>
      </c>
      <c r="H345" s="11" t="s">
        <v>448</v>
      </c>
    </row>
    <row r="346" ht="14.5" spans="1:8">
      <c r="A346" s="8">
        <v>1</v>
      </c>
      <c r="B346" s="8" t="s">
        <v>460</v>
      </c>
      <c r="C346" s="9" t="s">
        <v>392</v>
      </c>
      <c r="D346" s="9" t="s">
        <v>393</v>
      </c>
      <c r="E346" s="10">
        <v>4000</v>
      </c>
      <c r="F346" s="7" t="s">
        <v>461</v>
      </c>
      <c r="G346" s="3">
        <v>1095</v>
      </c>
      <c r="H346" s="11" t="s">
        <v>448</v>
      </c>
    </row>
    <row r="347" ht="14.5" spans="1:8">
      <c r="A347" s="8">
        <v>1</v>
      </c>
      <c r="B347" s="8" t="s">
        <v>460</v>
      </c>
      <c r="C347" s="9" t="s">
        <v>392</v>
      </c>
      <c r="D347" s="9" t="s">
        <v>393</v>
      </c>
      <c r="E347" s="10">
        <v>4000</v>
      </c>
      <c r="F347" s="7" t="s">
        <v>461</v>
      </c>
      <c r="G347" s="3">
        <v>1095</v>
      </c>
      <c r="H347" s="11" t="s">
        <v>448</v>
      </c>
    </row>
    <row r="348" ht="14.5" spans="1:8">
      <c r="A348" s="8">
        <v>1</v>
      </c>
      <c r="B348" s="8" t="s">
        <v>460</v>
      </c>
      <c r="C348" s="9" t="s">
        <v>392</v>
      </c>
      <c r="D348" s="9" t="s">
        <v>393</v>
      </c>
      <c r="E348" s="10">
        <v>4000</v>
      </c>
      <c r="F348" s="7" t="s">
        <v>461</v>
      </c>
      <c r="G348" s="3">
        <v>1095</v>
      </c>
      <c r="H348" s="11" t="s">
        <v>448</v>
      </c>
    </row>
    <row r="349" ht="14.5" spans="1:8">
      <c r="A349" s="8">
        <v>1</v>
      </c>
      <c r="B349" s="8" t="s">
        <v>460</v>
      </c>
      <c r="C349" s="9" t="s">
        <v>392</v>
      </c>
      <c r="D349" s="9" t="s">
        <v>393</v>
      </c>
      <c r="E349" s="10">
        <v>4000</v>
      </c>
      <c r="F349" s="7" t="s">
        <v>461</v>
      </c>
      <c r="G349" s="3">
        <v>1095</v>
      </c>
      <c r="H349" s="11" t="s">
        <v>448</v>
      </c>
    </row>
    <row r="350" ht="14.5" spans="1:8">
      <c r="A350" s="8">
        <v>1</v>
      </c>
      <c r="B350" s="8" t="s">
        <v>457</v>
      </c>
      <c r="C350" s="9" t="s">
        <v>384</v>
      </c>
      <c r="D350" s="9" t="s">
        <v>385</v>
      </c>
      <c r="E350" s="10">
        <v>4000</v>
      </c>
      <c r="F350" s="7" t="s">
        <v>462</v>
      </c>
      <c r="G350" s="3">
        <v>492</v>
      </c>
      <c r="H350" s="11" t="s">
        <v>463</v>
      </c>
    </row>
    <row r="351" ht="14.5" spans="1:8">
      <c r="A351" s="8">
        <v>1</v>
      </c>
      <c r="B351" s="8" t="s">
        <v>457</v>
      </c>
      <c r="C351" s="9" t="s">
        <v>384</v>
      </c>
      <c r="D351" s="9" t="s">
        <v>385</v>
      </c>
      <c r="E351" s="10">
        <v>4000</v>
      </c>
      <c r="F351" s="7" t="s">
        <v>462</v>
      </c>
      <c r="G351" s="3">
        <v>492</v>
      </c>
      <c r="H351" s="11" t="s">
        <v>463</v>
      </c>
    </row>
    <row r="352" ht="14.5" spans="1:8">
      <c r="A352" s="8">
        <v>1</v>
      </c>
      <c r="B352" s="8" t="s">
        <v>457</v>
      </c>
      <c r="C352" s="9" t="s">
        <v>384</v>
      </c>
      <c r="D352" s="9" t="s">
        <v>385</v>
      </c>
      <c r="E352" s="10">
        <v>4000</v>
      </c>
      <c r="F352" s="7" t="s">
        <v>462</v>
      </c>
      <c r="G352" s="3">
        <v>492</v>
      </c>
      <c r="H352" s="11" t="s">
        <v>463</v>
      </c>
    </row>
    <row r="353" ht="14.5" spans="1:8">
      <c r="A353" s="8">
        <v>1</v>
      </c>
      <c r="B353" s="8" t="s">
        <v>457</v>
      </c>
      <c r="C353" s="9" t="s">
        <v>384</v>
      </c>
      <c r="D353" s="9" t="s">
        <v>385</v>
      </c>
      <c r="E353" s="10">
        <v>4000</v>
      </c>
      <c r="F353" s="7" t="s">
        <v>462</v>
      </c>
      <c r="G353" s="3">
        <v>492</v>
      </c>
      <c r="H353" s="11" t="s">
        <v>463</v>
      </c>
    </row>
    <row r="354" ht="14.5" spans="1:8">
      <c r="A354" s="8">
        <v>1</v>
      </c>
      <c r="B354" s="8" t="s">
        <v>457</v>
      </c>
      <c r="C354" s="9" t="s">
        <v>384</v>
      </c>
      <c r="D354" s="9" t="s">
        <v>385</v>
      </c>
      <c r="E354" s="10">
        <v>4000</v>
      </c>
      <c r="F354" s="7" t="s">
        <v>462</v>
      </c>
      <c r="G354" s="3">
        <v>492</v>
      </c>
      <c r="H354" s="11" t="s">
        <v>463</v>
      </c>
    </row>
    <row r="355" ht="14.5" spans="1:8">
      <c r="A355" s="8">
        <v>1</v>
      </c>
      <c r="B355" s="8" t="s">
        <v>457</v>
      </c>
      <c r="C355" s="9" t="s">
        <v>384</v>
      </c>
      <c r="D355" s="9" t="s">
        <v>385</v>
      </c>
      <c r="E355" s="10">
        <v>4000</v>
      </c>
      <c r="F355" s="7" t="s">
        <v>462</v>
      </c>
      <c r="G355" s="3">
        <v>492</v>
      </c>
      <c r="H355" s="11" t="s">
        <v>463</v>
      </c>
    </row>
    <row r="356" ht="14.5" spans="1:8">
      <c r="A356" s="8">
        <v>1</v>
      </c>
      <c r="B356" s="8" t="s">
        <v>457</v>
      </c>
      <c r="C356" s="9" t="s">
        <v>384</v>
      </c>
      <c r="D356" s="9" t="s">
        <v>385</v>
      </c>
      <c r="E356" s="10">
        <v>4000</v>
      </c>
      <c r="F356" s="7" t="s">
        <v>462</v>
      </c>
      <c r="G356" s="3">
        <v>492</v>
      </c>
      <c r="H356" s="11" t="s">
        <v>463</v>
      </c>
    </row>
    <row r="357" ht="14.5" spans="1:8">
      <c r="A357" s="8">
        <v>1</v>
      </c>
      <c r="B357" s="8" t="s">
        <v>457</v>
      </c>
      <c r="C357" s="9" t="s">
        <v>384</v>
      </c>
      <c r="D357" s="9" t="s">
        <v>385</v>
      </c>
      <c r="E357" s="10">
        <v>4000</v>
      </c>
      <c r="F357" s="7" t="s">
        <v>462</v>
      </c>
      <c r="G357" s="3">
        <v>492</v>
      </c>
      <c r="H357" s="11" t="s">
        <v>463</v>
      </c>
    </row>
    <row r="358" ht="14.5" spans="1:8">
      <c r="A358" s="8">
        <v>1</v>
      </c>
      <c r="B358" s="8" t="s">
        <v>457</v>
      </c>
      <c r="C358" s="9" t="s">
        <v>384</v>
      </c>
      <c r="D358" s="9" t="s">
        <v>385</v>
      </c>
      <c r="E358" s="10">
        <v>4000</v>
      </c>
      <c r="F358" s="7" t="s">
        <v>462</v>
      </c>
      <c r="G358" s="3">
        <v>492</v>
      </c>
      <c r="H358" s="11" t="s">
        <v>463</v>
      </c>
    </row>
    <row r="359" ht="14.5" spans="1:8">
      <c r="A359" s="8">
        <v>1</v>
      </c>
      <c r="B359" s="8" t="s">
        <v>457</v>
      </c>
      <c r="C359" s="9" t="s">
        <v>384</v>
      </c>
      <c r="D359" s="9" t="s">
        <v>385</v>
      </c>
      <c r="E359" s="10">
        <v>4000</v>
      </c>
      <c r="F359" s="7" t="s">
        <v>462</v>
      </c>
      <c r="G359" s="3">
        <v>492</v>
      </c>
      <c r="H359" s="11" t="s">
        <v>463</v>
      </c>
    </row>
    <row r="360" ht="14.5" spans="1:8">
      <c r="A360" s="8">
        <v>1</v>
      </c>
      <c r="B360" s="8" t="s">
        <v>457</v>
      </c>
      <c r="C360" s="9" t="s">
        <v>384</v>
      </c>
      <c r="D360" s="9" t="s">
        <v>385</v>
      </c>
      <c r="E360" s="10">
        <v>4000</v>
      </c>
      <c r="F360" s="7" t="s">
        <v>462</v>
      </c>
      <c r="G360" s="3">
        <v>492</v>
      </c>
      <c r="H360" s="11" t="s">
        <v>463</v>
      </c>
    </row>
    <row r="361" ht="14.5" spans="1:8">
      <c r="A361" s="8">
        <v>1</v>
      </c>
      <c r="B361" s="8" t="s">
        <v>457</v>
      </c>
      <c r="C361" s="9" t="s">
        <v>384</v>
      </c>
      <c r="D361" s="9" t="s">
        <v>385</v>
      </c>
      <c r="E361" s="10">
        <v>4000</v>
      </c>
      <c r="F361" s="7" t="s">
        <v>462</v>
      </c>
      <c r="G361" s="3">
        <v>492</v>
      </c>
      <c r="H361" s="11" t="s">
        <v>463</v>
      </c>
    </row>
    <row r="362" ht="14.5" spans="1:8">
      <c r="A362" s="8">
        <v>1</v>
      </c>
      <c r="B362" s="8" t="s">
        <v>457</v>
      </c>
      <c r="C362" s="9" t="s">
        <v>384</v>
      </c>
      <c r="D362" s="9" t="s">
        <v>385</v>
      </c>
      <c r="E362" s="10">
        <v>4000</v>
      </c>
      <c r="F362" s="7" t="s">
        <v>462</v>
      </c>
      <c r="G362" s="3">
        <v>492</v>
      </c>
      <c r="H362" s="11" t="s">
        <v>463</v>
      </c>
    </row>
    <row r="363" ht="14.5" spans="1:8">
      <c r="A363" s="8">
        <v>1</v>
      </c>
      <c r="B363" s="8" t="s">
        <v>457</v>
      </c>
      <c r="C363" s="9" t="s">
        <v>384</v>
      </c>
      <c r="D363" s="9" t="s">
        <v>385</v>
      </c>
      <c r="E363" s="10">
        <v>4000</v>
      </c>
      <c r="F363" s="7" t="s">
        <v>462</v>
      </c>
      <c r="G363" s="3">
        <v>492</v>
      </c>
      <c r="H363" s="11" t="s">
        <v>463</v>
      </c>
    </row>
    <row r="364" ht="14.5" spans="1:8">
      <c r="A364" s="8">
        <v>1</v>
      </c>
      <c r="B364" s="8" t="s">
        <v>457</v>
      </c>
      <c r="C364" s="9" t="s">
        <v>384</v>
      </c>
      <c r="D364" s="9" t="s">
        <v>385</v>
      </c>
      <c r="E364" s="10">
        <v>4000</v>
      </c>
      <c r="F364" s="7" t="s">
        <v>462</v>
      </c>
      <c r="G364" s="3">
        <v>492</v>
      </c>
      <c r="H364" s="11" t="s">
        <v>463</v>
      </c>
    </row>
    <row r="365" ht="14.5" spans="1:8">
      <c r="A365" s="8">
        <v>1</v>
      </c>
      <c r="B365" s="8" t="s">
        <v>457</v>
      </c>
      <c r="C365" s="9" t="s">
        <v>384</v>
      </c>
      <c r="D365" s="9" t="s">
        <v>385</v>
      </c>
      <c r="E365" s="10">
        <v>4000</v>
      </c>
      <c r="F365" s="7" t="s">
        <v>462</v>
      </c>
      <c r="G365" s="3">
        <v>492</v>
      </c>
      <c r="H365" s="11" t="s">
        <v>463</v>
      </c>
    </row>
    <row r="366" ht="14.5" spans="1:8">
      <c r="A366" s="8">
        <v>1</v>
      </c>
      <c r="B366" s="8" t="s">
        <v>457</v>
      </c>
      <c r="C366" s="9" t="s">
        <v>384</v>
      </c>
      <c r="D366" s="9" t="s">
        <v>385</v>
      </c>
      <c r="E366" s="10">
        <v>4000</v>
      </c>
      <c r="F366" s="7" t="s">
        <v>462</v>
      </c>
      <c r="G366" s="3">
        <v>492</v>
      </c>
      <c r="H366" s="11" t="s">
        <v>463</v>
      </c>
    </row>
    <row r="367" ht="14.5" spans="1:8">
      <c r="A367" s="8">
        <v>1</v>
      </c>
      <c r="B367" s="8" t="s">
        <v>457</v>
      </c>
      <c r="C367" s="9" t="s">
        <v>384</v>
      </c>
      <c r="D367" s="9" t="s">
        <v>385</v>
      </c>
      <c r="E367" s="10">
        <v>4000</v>
      </c>
      <c r="F367" s="7" t="s">
        <v>462</v>
      </c>
      <c r="G367" s="3">
        <v>492</v>
      </c>
      <c r="H367" s="11" t="s">
        <v>463</v>
      </c>
    </row>
    <row r="368" ht="14.5" spans="1:8">
      <c r="A368" s="8">
        <v>1</v>
      </c>
      <c r="B368" s="8" t="s">
        <v>457</v>
      </c>
      <c r="C368" s="9" t="s">
        <v>384</v>
      </c>
      <c r="D368" s="9" t="s">
        <v>385</v>
      </c>
      <c r="E368" s="10">
        <v>4000</v>
      </c>
      <c r="F368" s="7" t="s">
        <v>462</v>
      </c>
      <c r="G368" s="3">
        <v>492</v>
      </c>
      <c r="H368" s="11" t="s">
        <v>463</v>
      </c>
    </row>
    <row r="369" ht="14.5" spans="1:8">
      <c r="A369" s="8">
        <v>1</v>
      </c>
      <c r="B369" s="8" t="s">
        <v>457</v>
      </c>
      <c r="C369" s="9" t="s">
        <v>384</v>
      </c>
      <c r="D369" s="9" t="s">
        <v>385</v>
      </c>
      <c r="E369" s="10">
        <v>4000</v>
      </c>
      <c r="F369" s="7" t="s">
        <v>462</v>
      </c>
      <c r="G369" s="3">
        <v>492</v>
      </c>
      <c r="H369" s="11" t="s">
        <v>463</v>
      </c>
    </row>
    <row r="370" ht="14.5" spans="1:8">
      <c r="A370" s="8">
        <v>1</v>
      </c>
      <c r="B370" s="8" t="s">
        <v>460</v>
      </c>
      <c r="C370" s="9" t="s">
        <v>394</v>
      </c>
      <c r="D370" s="9" t="s">
        <v>395</v>
      </c>
      <c r="E370" s="10">
        <v>4000</v>
      </c>
      <c r="F370" s="7" t="s">
        <v>464</v>
      </c>
      <c r="G370" s="3">
        <v>1764</v>
      </c>
      <c r="H370" s="11" t="s">
        <v>448</v>
      </c>
    </row>
    <row r="371" ht="14.5" spans="1:8">
      <c r="A371" s="8">
        <v>1</v>
      </c>
      <c r="B371" s="8" t="s">
        <v>460</v>
      </c>
      <c r="C371" s="9" t="s">
        <v>394</v>
      </c>
      <c r="D371" s="9" t="s">
        <v>395</v>
      </c>
      <c r="E371" s="10">
        <v>4000</v>
      </c>
      <c r="F371" s="7" t="s">
        <v>464</v>
      </c>
      <c r="G371" s="3">
        <v>1764</v>
      </c>
      <c r="H371" s="11" t="s">
        <v>448</v>
      </c>
    </row>
    <row r="372" ht="14.5" spans="1:8">
      <c r="A372" s="8">
        <v>1</v>
      </c>
      <c r="B372" s="8" t="s">
        <v>457</v>
      </c>
      <c r="C372" s="9" t="s">
        <v>386</v>
      </c>
      <c r="D372" s="9" t="s">
        <v>387</v>
      </c>
      <c r="E372" s="10">
        <v>4000</v>
      </c>
      <c r="F372" s="7" t="s">
        <v>465</v>
      </c>
      <c r="G372" s="3">
        <v>662</v>
      </c>
      <c r="H372" s="11" t="s">
        <v>451</v>
      </c>
    </row>
    <row r="373" ht="14.5" spans="1:8">
      <c r="A373" s="8">
        <v>1</v>
      </c>
      <c r="B373" s="8" t="s">
        <v>457</v>
      </c>
      <c r="C373" s="9" t="s">
        <v>386</v>
      </c>
      <c r="D373" s="9" t="s">
        <v>387</v>
      </c>
      <c r="E373" s="10">
        <v>4000</v>
      </c>
      <c r="F373" s="7" t="s">
        <v>465</v>
      </c>
      <c r="G373" s="3">
        <v>662</v>
      </c>
      <c r="H373" s="11" t="s">
        <v>451</v>
      </c>
    </row>
    <row r="374" ht="14.5" spans="1:8">
      <c r="A374" s="8">
        <v>1</v>
      </c>
      <c r="B374" s="8" t="s">
        <v>457</v>
      </c>
      <c r="C374" s="9" t="s">
        <v>386</v>
      </c>
      <c r="D374" s="9" t="s">
        <v>387</v>
      </c>
      <c r="E374" s="10">
        <v>4000</v>
      </c>
      <c r="F374" s="7" t="s">
        <v>465</v>
      </c>
      <c r="G374" s="3">
        <v>662</v>
      </c>
      <c r="H374" s="11" t="s">
        <v>451</v>
      </c>
    </row>
    <row r="375" ht="14.5" spans="1:8">
      <c r="A375" s="8">
        <v>1</v>
      </c>
      <c r="B375" s="8" t="s">
        <v>457</v>
      </c>
      <c r="C375" s="9" t="s">
        <v>386</v>
      </c>
      <c r="D375" s="9" t="s">
        <v>387</v>
      </c>
      <c r="E375" s="10">
        <v>4000</v>
      </c>
      <c r="F375" s="7" t="s">
        <v>465</v>
      </c>
      <c r="G375" s="3">
        <v>662</v>
      </c>
      <c r="H375" s="11" t="s">
        <v>451</v>
      </c>
    </row>
    <row r="376" ht="14.5" spans="1:8">
      <c r="A376" s="8">
        <v>1</v>
      </c>
      <c r="B376" s="8" t="s">
        <v>457</v>
      </c>
      <c r="C376" s="9" t="s">
        <v>386</v>
      </c>
      <c r="D376" s="9" t="s">
        <v>387</v>
      </c>
      <c r="E376" s="10">
        <v>4000</v>
      </c>
      <c r="F376" s="7" t="s">
        <v>465</v>
      </c>
      <c r="G376" s="3">
        <v>662</v>
      </c>
      <c r="H376" s="11" t="s">
        <v>451</v>
      </c>
    </row>
    <row r="377" ht="14.5" spans="1:8">
      <c r="A377" s="8">
        <v>1</v>
      </c>
      <c r="B377" s="8" t="s">
        <v>457</v>
      </c>
      <c r="C377" s="9" t="s">
        <v>386</v>
      </c>
      <c r="D377" s="9" t="s">
        <v>387</v>
      </c>
      <c r="E377" s="10">
        <v>4000</v>
      </c>
      <c r="F377" s="7" t="s">
        <v>465</v>
      </c>
      <c r="G377" s="3">
        <v>662</v>
      </c>
      <c r="H377" s="11" t="s">
        <v>451</v>
      </c>
    </row>
    <row r="378" ht="14.5" spans="1:8">
      <c r="A378" s="8">
        <v>1</v>
      </c>
      <c r="B378" s="8" t="s">
        <v>457</v>
      </c>
      <c r="C378" s="9" t="s">
        <v>386</v>
      </c>
      <c r="D378" s="9" t="s">
        <v>387</v>
      </c>
      <c r="E378" s="10">
        <v>4000</v>
      </c>
      <c r="F378" s="7" t="s">
        <v>465</v>
      </c>
      <c r="G378" s="3">
        <v>662</v>
      </c>
      <c r="H378" s="11" t="s">
        <v>451</v>
      </c>
    </row>
    <row r="379" ht="14.5" spans="1:8">
      <c r="A379" s="8">
        <v>1</v>
      </c>
      <c r="B379" s="8" t="s">
        <v>457</v>
      </c>
      <c r="C379" s="9" t="s">
        <v>386</v>
      </c>
      <c r="D379" s="9" t="s">
        <v>387</v>
      </c>
      <c r="E379" s="10">
        <v>4000</v>
      </c>
      <c r="F379" s="7" t="s">
        <v>465</v>
      </c>
      <c r="G379" s="3">
        <v>662</v>
      </c>
      <c r="H379" s="11" t="s">
        <v>451</v>
      </c>
    </row>
    <row r="380" ht="14.5" spans="1:8">
      <c r="A380" s="8">
        <v>1</v>
      </c>
      <c r="B380" s="8" t="s">
        <v>457</v>
      </c>
      <c r="C380" s="9" t="s">
        <v>386</v>
      </c>
      <c r="D380" s="9" t="s">
        <v>387</v>
      </c>
      <c r="E380" s="10">
        <v>4000</v>
      </c>
      <c r="F380" s="7" t="s">
        <v>465</v>
      </c>
      <c r="G380" s="3">
        <v>662</v>
      </c>
      <c r="H380" s="11" t="s">
        <v>451</v>
      </c>
    </row>
    <row r="381" ht="14.5" spans="1:8">
      <c r="A381" s="8">
        <v>1</v>
      </c>
      <c r="B381" s="8" t="s">
        <v>457</v>
      </c>
      <c r="C381" s="9" t="s">
        <v>386</v>
      </c>
      <c r="D381" s="9" t="s">
        <v>387</v>
      </c>
      <c r="E381" s="10">
        <v>4000</v>
      </c>
      <c r="F381" s="7" t="s">
        <v>465</v>
      </c>
      <c r="G381" s="3">
        <v>662</v>
      </c>
      <c r="H381" s="11" t="s">
        <v>451</v>
      </c>
    </row>
  </sheetData>
  <autoFilter ref="A1:H381">
    <sortState ref="A1:H381">
      <sortCondition ref="D1:D381"/>
    </sortState>
    <extLst/>
  </autoFilter>
  <pageMargins left="0.751388888888889" right="0.751388888888889" top="1" bottom="1" header="0.5" footer="0.5"/>
  <pageSetup paperSize="1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</vt:lpstr>
      <vt:lpstr>6x40HC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Petrisor</dc:creator>
  <cp:lastModifiedBy>Leonard Petrisor</cp:lastModifiedBy>
  <dcterms:created xsi:type="dcterms:W3CDTF">2020-09-25T09:07:00Z</dcterms:created>
  <dcterms:modified xsi:type="dcterms:W3CDTF">2021-01-29T13:36:29Z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1033-11.2.0.9922</vt:lpwstr>
  </property>
</Properties>
</file>